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附件3.家庭医生医保签约服务包考核指标" sheetId="7" r:id="rId1"/>
    <sheet name="医保普通包 " sheetId="5" state="hidden" r:id="rId2"/>
    <sheet name="医保特病包" sheetId="1" state="hidden" r:id="rId3"/>
    <sheet name="1" sheetId="2" state="hidden" r:id="rId4"/>
    <sheet name="2022-2023年两病费用情况"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<sst xmlns="http://schemas.openxmlformats.org/spreadsheetml/2006/main" count="301" uniqueCount="172">
  <si>
    <r>
      <rPr>
        <sz val="14"/>
        <color indexed="8"/>
        <rFont val="黑体"/>
        <charset val="134"/>
      </rPr>
      <t>附件</t>
    </r>
    <r>
      <rPr>
        <sz val="14"/>
        <color indexed="8"/>
        <rFont val="Times New Roman"/>
        <charset val="0"/>
      </rPr>
      <t>3</t>
    </r>
  </si>
  <si>
    <r>
      <t>广安市</t>
    </r>
    <r>
      <rPr>
        <sz val="20"/>
        <color theme="1"/>
        <rFont val="Times New Roman"/>
        <charset val="0"/>
      </rPr>
      <t>“</t>
    </r>
    <r>
      <rPr>
        <sz val="20"/>
        <color theme="1"/>
        <rFont val="方正小标宋_GBK"/>
        <charset val="0"/>
      </rPr>
      <t>两病</t>
    </r>
    <r>
      <rPr>
        <sz val="20"/>
        <color theme="1"/>
        <rFont val="Times New Roman"/>
        <charset val="0"/>
      </rPr>
      <t>”</t>
    </r>
    <r>
      <rPr>
        <sz val="20"/>
        <color theme="1"/>
        <rFont val="方正小标宋_GBK"/>
        <charset val="0"/>
      </rPr>
      <t>人群家庭医生医保签约服务考核评估细则</t>
    </r>
  </si>
  <si>
    <r>
      <rPr>
        <sz val="12"/>
        <color indexed="8"/>
        <rFont val="方正仿宋_GBK"/>
        <charset val="134"/>
      </rPr>
      <t>被考核单位（盖章）：</t>
    </r>
  </si>
  <si>
    <r>
      <rPr>
        <sz val="11"/>
        <color indexed="8"/>
        <rFont val="方正仿宋_GBK"/>
        <charset val="134"/>
      </rPr>
      <t>考核时间：</t>
    </r>
  </si>
  <si>
    <r>
      <rPr>
        <sz val="12"/>
        <color indexed="8"/>
        <rFont val="宋体"/>
        <charset val="134"/>
      </rPr>
      <t>序号</t>
    </r>
  </si>
  <si>
    <r>
      <rPr>
        <sz val="12"/>
        <color indexed="8"/>
        <rFont val="方正黑体_GBK"/>
        <charset val="134"/>
      </rPr>
      <t>考核内容</t>
    </r>
  </si>
  <si>
    <r>
      <rPr>
        <sz val="12"/>
        <color indexed="8"/>
        <rFont val="方正黑体_GBK"/>
        <charset val="134"/>
      </rPr>
      <t>考核指标</t>
    </r>
  </si>
  <si>
    <r>
      <rPr>
        <sz val="12"/>
        <color indexed="8"/>
        <rFont val="方正黑体_GBK"/>
        <charset val="134"/>
      </rPr>
      <t>考核方式</t>
    </r>
  </si>
  <si>
    <r>
      <rPr>
        <sz val="12"/>
        <color indexed="8"/>
        <rFont val="方正黑体_GBK"/>
        <charset val="134"/>
      </rPr>
      <t>分值</t>
    </r>
  </si>
  <si>
    <r>
      <rPr>
        <sz val="12"/>
        <color indexed="8"/>
        <rFont val="方正黑体_GBK"/>
        <charset val="134"/>
      </rPr>
      <t>备注</t>
    </r>
  </si>
  <si>
    <r>
      <rPr>
        <sz val="10"/>
        <color theme="1"/>
        <rFont val="方正仿宋_GBK"/>
        <charset val="134"/>
      </rPr>
      <t>制度建设</t>
    </r>
  </si>
  <si>
    <r>
      <rPr>
        <sz val="10"/>
        <color theme="1"/>
        <rFont val="方正仿宋_GBK"/>
        <charset val="134"/>
      </rPr>
      <t>制度机制建设情况（</t>
    </r>
    <r>
      <rPr>
        <sz val="10"/>
        <color theme="1"/>
        <rFont val="Times New Roman"/>
        <charset val="0"/>
      </rPr>
      <t>3</t>
    </r>
    <r>
      <rPr>
        <sz val="10"/>
        <color theme="1"/>
        <rFont val="方正仿宋_GBK"/>
        <charset val="134"/>
      </rPr>
      <t>分）</t>
    </r>
  </si>
  <si>
    <r>
      <rPr>
        <sz val="10"/>
        <rFont val="方正仿宋_GBK"/>
        <charset val="134"/>
      </rPr>
      <t>是否有</t>
    </r>
    <r>
      <rPr>
        <sz val="10"/>
        <rFont val="Times New Roman"/>
        <charset val="0"/>
      </rPr>
      <t>“</t>
    </r>
    <r>
      <rPr>
        <sz val="10"/>
        <rFont val="方正仿宋_GBK"/>
        <charset val="134"/>
      </rPr>
      <t>两病</t>
    </r>
    <r>
      <rPr>
        <sz val="10"/>
        <rFont val="Times New Roman"/>
        <charset val="0"/>
      </rPr>
      <t>”</t>
    </r>
    <r>
      <rPr>
        <sz val="10"/>
        <rFont val="方正仿宋_GBK"/>
        <charset val="134"/>
      </rPr>
      <t>人群拓展延伸家庭医生医保签约服务实施方案（</t>
    </r>
    <r>
      <rPr>
        <sz val="10"/>
        <rFont val="Times New Roman"/>
        <charset val="0"/>
      </rPr>
      <t>1</t>
    </r>
    <r>
      <rPr>
        <sz val="10"/>
        <rFont val="方正仿宋_GBK"/>
        <charset val="134"/>
      </rPr>
      <t>分）；是否有统一的考核奖惩办法（</t>
    </r>
    <r>
      <rPr>
        <sz val="10"/>
        <rFont val="Times New Roman"/>
        <charset val="0"/>
      </rPr>
      <t>0.5</t>
    </r>
    <r>
      <rPr>
        <sz val="10"/>
        <rFont val="方正仿宋_GBK"/>
        <charset val="134"/>
      </rPr>
      <t>分）；是否有合理的绩效分配方案（</t>
    </r>
    <r>
      <rPr>
        <sz val="10"/>
        <rFont val="Times New Roman"/>
        <charset val="0"/>
      </rPr>
      <t>0.5</t>
    </r>
    <r>
      <rPr>
        <sz val="10"/>
        <rFont val="方正仿宋_GBK"/>
        <charset val="134"/>
      </rPr>
      <t>分）；是否有家庭签约医生慢病管理与指导制度机制（</t>
    </r>
    <r>
      <rPr>
        <sz val="10"/>
        <rFont val="Times New Roman"/>
        <charset val="0"/>
      </rPr>
      <t>0.5</t>
    </r>
    <r>
      <rPr>
        <sz val="10"/>
        <rFont val="方正仿宋_GBK"/>
        <charset val="134"/>
      </rPr>
      <t>分）；是否按照绩效分配方案及时进行分配（</t>
    </r>
    <r>
      <rPr>
        <sz val="10"/>
        <rFont val="Times New Roman"/>
        <charset val="0"/>
      </rPr>
      <t>0.5</t>
    </r>
    <r>
      <rPr>
        <sz val="10"/>
        <rFont val="方正仿宋_GBK"/>
        <charset val="134"/>
      </rPr>
      <t>分）。</t>
    </r>
  </si>
  <si>
    <r>
      <rPr>
        <sz val="10"/>
        <rFont val="方正仿宋_GBK"/>
        <charset val="134"/>
      </rPr>
      <t>系统提取数据（必要时核查资料）</t>
    </r>
  </si>
  <si>
    <r>
      <rPr>
        <sz val="10"/>
        <color theme="1"/>
        <rFont val="方正仿宋_GBK"/>
        <charset val="134"/>
      </rPr>
      <t>家庭医生服务团队建设情况（</t>
    </r>
    <r>
      <rPr>
        <sz val="10"/>
        <color theme="1"/>
        <rFont val="Times New Roman"/>
        <charset val="0"/>
      </rPr>
      <t>3</t>
    </r>
    <r>
      <rPr>
        <sz val="10"/>
        <color theme="1"/>
        <rFont val="方正仿宋_GBK"/>
        <charset val="134"/>
      </rPr>
      <t>分）</t>
    </r>
  </si>
  <si>
    <r>
      <rPr>
        <sz val="10"/>
        <rFont val="方正仿宋_GBK"/>
        <charset val="134"/>
      </rPr>
      <t>是否明确有家庭签约医生医保签约服务团队并公示（</t>
    </r>
    <r>
      <rPr>
        <sz val="10"/>
        <rFont val="Times New Roman"/>
        <charset val="0"/>
      </rPr>
      <t>1</t>
    </r>
    <r>
      <rPr>
        <sz val="10"/>
        <rFont val="方正仿宋_GBK"/>
        <charset val="134"/>
      </rPr>
      <t>分），未明确服务团队的不得分，明确了服务团队但未公示的扣</t>
    </r>
    <r>
      <rPr>
        <sz val="10"/>
        <rFont val="Times New Roman"/>
        <charset val="0"/>
      </rPr>
      <t>0.5</t>
    </r>
    <r>
      <rPr>
        <sz val="10"/>
        <rFont val="方正仿宋_GBK"/>
        <charset val="134"/>
      </rPr>
      <t>分；服务团队对签约患者开展健康管理和随访服务每年不少于</t>
    </r>
    <r>
      <rPr>
        <sz val="10"/>
        <rFont val="Times New Roman"/>
        <charset val="0"/>
      </rPr>
      <t>4</t>
    </r>
    <r>
      <rPr>
        <sz val="10"/>
        <rFont val="方正仿宋_GBK"/>
        <charset val="134"/>
      </rPr>
      <t>次（</t>
    </r>
    <r>
      <rPr>
        <sz val="10"/>
        <rFont val="Times New Roman"/>
        <charset val="0"/>
      </rPr>
      <t>1</t>
    </r>
    <r>
      <rPr>
        <sz val="10"/>
        <rFont val="方正仿宋_GBK"/>
        <charset val="134"/>
      </rPr>
      <t>分），每少</t>
    </r>
    <r>
      <rPr>
        <sz val="10"/>
        <rFont val="Times New Roman"/>
        <charset val="0"/>
      </rPr>
      <t>1</t>
    </r>
    <r>
      <rPr>
        <sz val="10"/>
        <rFont val="方正仿宋_GBK"/>
        <charset val="134"/>
      </rPr>
      <t>次扣</t>
    </r>
    <r>
      <rPr>
        <sz val="10"/>
        <rFont val="Times New Roman"/>
        <charset val="0"/>
      </rPr>
      <t>0.5</t>
    </r>
    <r>
      <rPr>
        <sz val="10"/>
        <rFont val="方正仿宋_GBK"/>
        <charset val="134"/>
      </rPr>
      <t>；是否明确签约医生职责及服务流程（</t>
    </r>
    <r>
      <rPr>
        <sz val="10"/>
        <rFont val="Times New Roman"/>
        <charset val="0"/>
      </rPr>
      <t>1</t>
    </r>
    <r>
      <rPr>
        <sz val="10"/>
        <rFont val="方正仿宋_GBK"/>
        <charset val="134"/>
      </rPr>
      <t>分）。</t>
    </r>
  </si>
  <si>
    <r>
      <rPr>
        <sz val="10"/>
        <color theme="1"/>
        <rFont val="方正仿宋_GBK"/>
        <charset val="134"/>
      </rPr>
      <t>服务质量</t>
    </r>
  </si>
  <si>
    <r>
      <rPr>
        <sz val="10"/>
        <rFont val="方正仿宋_GBK"/>
        <charset val="134"/>
      </rPr>
      <t>健康档案管理情况（</t>
    </r>
    <r>
      <rPr>
        <sz val="10"/>
        <rFont val="Times New Roman"/>
        <charset val="0"/>
      </rPr>
      <t>4</t>
    </r>
    <r>
      <rPr>
        <sz val="10"/>
        <rFont val="方正仿宋_GBK"/>
        <charset val="134"/>
      </rPr>
      <t>分）</t>
    </r>
  </si>
  <si>
    <r>
      <rPr>
        <sz val="10"/>
        <rFont val="方正仿宋_GBK"/>
        <charset val="134"/>
      </rPr>
      <t>家庭医生医保签约服务团队分及时准确在签约服务信息平台填报、上传健康管理服务信息，凡发现缺栏短项</t>
    </r>
    <r>
      <rPr>
        <sz val="10"/>
        <rFont val="Times New Roman"/>
        <charset val="0"/>
      </rPr>
      <t>1</t>
    </r>
    <r>
      <rPr>
        <sz val="10"/>
        <rFont val="方正仿宋_GBK"/>
        <charset val="134"/>
      </rPr>
      <t>项扣</t>
    </r>
    <r>
      <rPr>
        <sz val="10"/>
        <rFont val="Times New Roman"/>
        <charset val="0"/>
      </rPr>
      <t>0.5</t>
    </r>
    <r>
      <rPr>
        <sz val="10"/>
        <rFont val="方正仿宋_GBK"/>
        <charset val="134"/>
      </rPr>
      <t>分，填写相关数据不真实</t>
    </r>
    <r>
      <rPr>
        <sz val="10"/>
        <rFont val="Times New Roman"/>
        <charset val="0"/>
      </rPr>
      <t>1</t>
    </r>
    <r>
      <rPr>
        <sz val="10"/>
        <rFont val="方正仿宋_GBK"/>
        <charset val="134"/>
      </rPr>
      <t>例扣</t>
    </r>
    <r>
      <rPr>
        <sz val="10"/>
        <rFont val="Times New Roman"/>
        <charset val="0"/>
      </rPr>
      <t>1</t>
    </r>
    <r>
      <rPr>
        <sz val="10"/>
        <rFont val="方正仿宋_GBK"/>
        <charset val="134"/>
      </rPr>
      <t>分，直至扣完为止。</t>
    </r>
  </si>
  <si>
    <r>
      <rPr>
        <sz val="10"/>
        <color theme="1"/>
        <rFont val="方正仿宋_GBK"/>
        <charset val="134"/>
      </rPr>
      <t>签约质量和服务质量情况（</t>
    </r>
    <r>
      <rPr>
        <sz val="10"/>
        <color theme="1"/>
        <rFont val="Times New Roman"/>
        <charset val="0"/>
      </rPr>
      <t>44</t>
    </r>
    <r>
      <rPr>
        <sz val="10"/>
        <color theme="1"/>
        <rFont val="方正仿宋_GBK"/>
        <charset val="134"/>
      </rPr>
      <t>分）</t>
    </r>
  </si>
  <si>
    <r>
      <rPr>
        <sz val="10"/>
        <rFont val="方正仿宋_GBK"/>
        <charset val="134"/>
      </rPr>
      <t>签约服务协议必须真实，必须向签约人员当面告知签约政策方可签约，凡发现一例虚假签约，则本项不得分，并扣除该例医保结算费用。</t>
    </r>
  </si>
  <si>
    <r>
      <rPr>
        <sz val="10"/>
        <rFont val="方正仿宋_GBK"/>
        <charset val="134"/>
      </rPr>
      <t>查阅档案、电话了解、现场入户等（后续根据信息平台功能有序转为线上提取数据考核，下同）</t>
    </r>
  </si>
  <si>
    <r>
      <rPr>
        <sz val="10"/>
        <rFont val="方正仿宋_GBK"/>
        <charset val="134"/>
      </rPr>
      <t>随机抽查签约人员，未按协议约定开展服务及出现雷同数据的，查实一例扣</t>
    </r>
    <r>
      <rPr>
        <sz val="10"/>
        <rFont val="Times New Roman"/>
        <charset val="0"/>
      </rPr>
      <t>1</t>
    </r>
    <r>
      <rPr>
        <sz val="10"/>
        <rFont val="方正仿宋_GBK"/>
        <charset val="134"/>
      </rPr>
      <t>分，直至扣完为止。</t>
    </r>
  </si>
  <si>
    <r>
      <rPr>
        <sz val="10"/>
        <rFont val="方正仿宋_GBK"/>
        <charset val="134"/>
      </rPr>
      <t>按服务包要求项目开展检查检验，随机抽查每发现</t>
    </r>
    <r>
      <rPr>
        <sz val="10"/>
        <rFont val="Times New Roman"/>
        <charset val="0"/>
      </rPr>
      <t>1</t>
    </r>
    <r>
      <rPr>
        <sz val="10"/>
        <rFont val="方正仿宋_GBK"/>
        <charset val="134"/>
      </rPr>
      <t>例服务包内检查检验项目未开展扣</t>
    </r>
    <r>
      <rPr>
        <sz val="10"/>
        <rFont val="Times New Roman"/>
        <charset val="0"/>
      </rPr>
      <t>0.5</t>
    </r>
    <r>
      <rPr>
        <sz val="10"/>
        <rFont val="方正仿宋_GBK"/>
        <charset val="134"/>
      </rPr>
      <t>分，直至扣完为止。完全未作检查检验的病例，扣除该例医保结算费用。</t>
    </r>
  </si>
  <si>
    <r>
      <rPr>
        <sz val="10"/>
        <rFont val="方正仿宋_GBK"/>
        <charset val="134"/>
      </rPr>
      <t>查阅档案、系统数据</t>
    </r>
  </si>
  <si>
    <r>
      <rPr>
        <sz val="10"/>
        <rFont val="方正仿宋_GBK"/>
        <charset val="134"/>
      </rPr>
      <t>签约服务对象血压、血糖控制率（由卫生健康部门视年度目标确定），计算公式：签约服务对象中年内高血压患者、糖尿病患者，血压、血糖抽查达标人数</t>
    </r>
    <r>
      <rPr>
        <sz val="10"/>
        <rFont val="Times New Roman"/>
        <charset val="0"/>
      </rPr>
      <t>/</t>
    </r>
    <r>
      <rPr>
        <sz val="10"/>
        <rFont val="方正仿宋_GBK"/>
        <charset val="134"/>
      </rPr>
      <t>抽查的签约人员总数</t>
    </r>
    <r>
      <rPr>
        <sz val="10"/>
        <rFont val="Times New Roman"/>
        <charset val="0"/>
      </rPr>
      <t>×100%</t>
    </r>
    <r>
      <rPr>
        <sz val="10"/>
        <rFont val="方正仿宋_GBK"/>
        <charset val="134"/>
      </rPr>
      <t>，达到年度目标值及以上得</t>
    </r>
    <r>
      <rPr>
        <sz val="10"/>
        <rFont val="Times New Roman"/>
        <charset val="0"/>
      </rPr>
      <t>5</t>
    </r>
    <r>
      <rPr>
        <sz val="10"/>
        <rFont val="方正仿宋_GBK"/>
        <charset val="134"/>
      </rPr>
      <t>分，任何一个指标每下降一个百分点扣</t>
    </r>
    <r>
      <rPr>
        <sz val="10"/>
        <rFont val="Times New Roman"/>
        <charset val="0"/>
      </rPr>
      <t>0.5</t>
    </r>
    <r>
      <rPr>
        <sz val="10"/>
        <rFont val="方正仿宋_GBK"/>
        <charset val="134"/>
      </rPr>
      <t>分，扣完为止。</t>
    </r>
  </si>
  <si>
    <t>系统提取数据（必要时抽查核实）</t>
  </si>
  <si>
    <r>
      <rPr>
        <sz val="10"/>
        <rFont val="方正仿宋_GBK"/>
        <charset val="134"/>
      </rPr>
      <t>高血压、糖尿病患者签约覆盖率</t>
    </r>
    <r>
      <rPr>
        <sz val="10"/>
        <rFont val="Times New Roman"/>
        <charset val="0"/>
      </rPr>
      <t>≥50%</t>
    </r>
    <r>
      <rPr>
        <sz val="10"/>
        <rFont val="方正仿宋_GBK"/>
        <charset val="134"/>
      </rPr>
      <t>，达到目标值及以上得</t>
    </r>
    <r>
      <rPr>
        <sz val="10"/>
        <rFont val="Times New Roman"/>
        <charset val="0"/>
      </rPr>
      <t>5</t>
    </r>
    <r>
      <rPr>
        <sz val="10"/>
        <rFont val="方正仿宋_GBK"/>
        <charset val="134"/>
      </rPr>
      <t>分，低于目标值按照相应覆盖率折算得分。计算公式：覆盖率</t>
    </r>
    <r>
      <rPr>
        <sz val="10"/>
        <rFont val="Times New Roman"/>
        <charset val="0"/>
      </rPr>
      <t>=</t>
    </r>
    <r>
      <rPr>
        <sz val="10"/>
        <rFont val="方正仿宋_GBK"/>
        <charset val="134"/>
      </rPr>
      <t>签约人数</t>
    </r>
    <r>
      <rPr>
        <sz val="10"/>
        <rFont val="Times New Roman"/>
        <charset val="0"/>
      </rPr>
      <t>/</t>
    </r>
    <r>
      <rPr>
        <sz val="10"/>
        <rFont val="方正仿宋_GBK"/>
        <charset val="134"/>
      </rPr>
      <t>纳入</t>
    </r>
    <r>
      <rPr>
        <sz val="10"/>
        <rFont val="Times New Roman"/>
        <charset val="0"/>
      </rPr>
      <t>“</t>
    </r>
    <r>
      <rPr>
        <sz val="10"/>
        <rFont val="方正仿宋_GBK"/>
        <charset val="134"/>
      </rPr>
      <t>两病</t>
    </r>
    <r>
      <rPr>
        <sz val="10"/>
        <rFont val="Times New Roman"/>
        <charset val="0"/>
      </rPr>
      <t>”</t>
    </r>
    <r>
      <rPr>
        <sz val="10"/>
        <rFont val="方正仿宋_GBK"/>
        <charset val="134"/>
      </rPr>
      <t>管理人数（按签约前基础数据）</t>
    </r>
    <r>
      <rPr>
        <sz val="10"/>
        <rFont val="Times New Roman"/>
        <charset val="0"/>
      </rPr>
      <t>×100%</t>
    </r>
    <r>
      <rPr>
        <sz val="10"/>
        <rFont val="方正仿宋_GBK"/>
        <charset val="134"/>
      </rPr>
      <t>，低于</t>
    </r>
    <r>
      <rPr>
        <sz val="10"/>
        <rFont val="Times New Roman"/>
        <charset val="0"/>
      </rPr>
      <t>50%</t>
    </r>
    <r>
      <rPr>
        <sz val="10"/>
        <rFont val="方正仿宋_GBK"/>
        <charset val="134"/>
      </rPr>
      <t>得分折算公式：覆盖率</t>
    </r>
    <r>
      <rPr>
        <sz val="10"/>
        <rFont val="Times New Roman"/>
        <charset val="0"/>
      </rPr>
      <t>/50%*5</t>
    </r>
    <r>
      <rPr>
        <sz val="10"/>
        <rFont val="方正仿宋_GBK"/>
        <charset val="134"/>
      </rPr>
      <t>分。</t>
    </r>
  </si>
  <si>
    <r>
      <rPr>
        <sz val="10"/>
        <rFont val="方正仿宋_GBK"/>
        <charset val="134"/>
      </rPr>
      <t>系统提取数据、查阅档案</t>
    </r>
  </si>
  <si>
    <r>
      <rPr>
        <sz val="10"/>
        <rFont val="方正仿宋_GBK"/>
        <charset val="134"/>
      </rPr>
      <t>年度内每个签约团队为签约对象开展集体健康教育讲座</t>
    </r>
    <r>
      <rPr>
        <sz val="10"/>
        <rFont val="Times New Roman"/>
        <charset val="0"/>
      </rPr>
      <t>≥5</t>
    </r>
    <r>
      <rPr>
        <sz val="10"/>
        <rFont val="方正仿宋_GBK"/>
        <charset val="134"/>
      </rPr>
      <t>场，集中开展健康教育讲座每少</t>
    </r>
    <r>
      <rPr>
        <sz val="10"/>
        <rFont val="Times New Roman"/>
        <charset val="0"/>
      </rPr>
      <t>1</t>
    </r>
    <r>
      <rPr>
        <sz val="10"/>
        <rFont val="方正仿宋_GBK"/>
        <charset val="134"/>
      </rPr>
      <t>次扣</t>
    </r>
    <r>
      <rPr>
        <sz val="10"/>
        <rFont val="Times New Roman"/>
        <charset val="0"/>
      </rPr>
      <t>0.3</t>
    </r>
    <r>
      <rPr>
        <sz val="10"/>
        <rFont val="方正仿宋_GBK"/>
        <charset val="134"/>
      </rPr>
      <t>分，随机抽查的签约对象未接受集中健康教育讲座每发现一例扣</t>
    </r>
    <r>
      <rPr>
        <sz val="10"/>
        <rFont val="Times New Roman"/>
        <charset val="0"/>
      </rPr>
      <t>0.01</t>
    </r>
    <r>
      <rPr>
        <sz val="10"/>
        <rFont val="方正仿宋_GBK"/>
        <charset val="134"/>
      </rPr>
      <t>分，扣完为止；年度内给每个签约对象发送个性化健康教育处方不少于</t>
    </r>
    <r>
      <rPr>
        <sz val="10"/>
        <rFont val="Times New Roman"/>
        <charset val="0"/>
      </rPr>
      <t>1</t>
    </r>
    <r>
      <rPr>
        <sz val="10"/>
        <rFont val="方正仿宋_GBK"/>
        <charset val="134"/>
      </rPr>
      <t>种，随机抽查的签约对象个性化健康教育处方覆盖率需达</t>
    </r>
    <r>
      <rPr>
        <sz val="10"/>
        <rFont val="Times New Roman"/>
        <charset val="0"/>
      </rPr>
      <t>90%</t>
    </r>
    <r>
      <rPr>
        <sz val="10"/>
        <rFont val="方正仿宋_GBK"/>
        <charset val="134"/>
      </rPr>
      <t>，发现个性化健康教育处方不具针对性或明显错误每发现</t>
    </r>
    <r>
      <rPr>
        <sz val="10"/>
        <rFont val="Times New Roman"/>
        <charset val="0"/>
      </rPr>
      <t>1</t>
    </r>
    <r>
      <rPr>
        <sz val="10"/>
        <rFont val="方正仿宋_GBK"/>
        <charset val="134"/>
      </rPr>
      <t>例扣</t>
    </r>
    <r>
      <rPr>
        <sz val="10"/>
        <rFont val="Times New Roman"/>
        <charset val="0"/>
      </rPr>
      <t>0.01</t>
    </r>
    <r>
      <rPr>
        <sz val="10"/>
        <rFont val="方正仿宋_GBK"/>
        <charset val="134"/>
      </rPr>
      <t>分，每下降</t>
    </r>
    <r>
      <rPr>
        <sz val="10"/>
        <rFont val="Times New Roman"/>
        <charset val="0"/>
      </rPr>
      <t>1</t>
    </r>
    <r>
      <rPr>
        <sz val="10"/>
        <rFont val="方正仿宋_GBK"/>
        <charset val="134"/>
      </rPr>
      <t>个百分点扣</t>
    </r>
    <r>
      <rPr>
        <sz val="10"/>
        <rFont val="Times New Roman"/>
        <charset val="0"/>
      </rPr>
      <t>0.05</t>
    </r>
    <r>
      <rPr>
        <sz val="10"/>
        <rFont val="方正仿宋_GBK"/>
        <charset val="134"/>
      </rPr>
      <t>分，扣完为止。</t>
    </r>
  </si>
  <si>
    <r>
      <rPr>
        <sz val="10"/>
        <rFont val="方正仿宋_GBK"/>
        <charset val="134"/>
      </rPr>
      <t>查阅档案、电话了解、现场入户等</t>
    </r>
  </si>
  <si>
    <r>
      <rPr>
        <sz val="10"/>
        <rFont val="方正仿宋_GBK"/>
        <charset val="134"/>
      </rPr>
      <t>医疗机构药品配置供应不到位，导致签约人员不能及时获得药物保障发现</t>
    </r>
    <r>
      <rPr>
        <sz val="10"/>
        <rFont val="Times New Roman"/>
        <charset val="0"/>
      </rPr>
      <t>1</t>
    </r>
    <r>
      <rPr>
        <sz val="10"/>
        <rFont val="方正仿宋_GBK"/>
        <charset val="134"/>
      </rPr>
      <t>例扣</t>
    </r>
    <r>
      <rPr>
        <sz val="10"/>
        <rFont val="Times New Roman"/>
        <charset val="0"/>
      </rPr>
      <t>1</t>
    </r>
    <r>
      <rPr>
        <sz val="10"/>
        <rFont val="方正仿宋_GBK"/>
        <charset val="134"/>
      </rPr>
      <t>分。</t>
    </r>
  </si>
  <si>
    <r>
      <rPr>
        <sz val="10"/>
        <rFont val="方正仿宋_GBK"/>
        <charset val="134"/>
      </rPr>
      <t>根据投诉举报和核查情况确定</t>
    </r>
  </si>
  <si>
    <r>
      <rPr>
        <sz val="10"/>
        <rFont val="方正仿宋_GBK"/>
        <charset val="134"/>
      </rPr>
      <t>以限额、定额付费为由不为签约服务对象提供服务包包含的检查检验项目和药品保障，降低签约人员的医疗服务质量的，发现</t>
    </r>
    <r>
      <rPr>
        <sz val="10"/>
        <rFont val="Times New Roman"/>
        <charset val="0"/>
      </rPr>
      <t>1</t>
    </r>
    <r>
      <rPr>
        <sz val="10"/>
        <rFont val="方正仿宋_GBK"/>
        <charset val="134"/>
      </rPr>
      <t>例扣</t>
    </r>
    <r>
      <rPr>
        <sz val="10"/>
        <rFont val="Times New Roman"/>
        <charset val="0"/>
      </rPr>
      <t>1</t>
    </r>
    <r>
      <rPr>
        <sz val="10"/>
        <rFont val="方正仿宋_GBK"/>
        <charset val="134"/>
      </rPr>
      <t>分，直至扣完为止。</t>
    </r>
  </si>
  <si>
    <r>
      <rPr>
        <sz val="10"/>
        <rFont val="方正仿宋_GBK"/>
        <charset val="134"/>
      </rPr>
      <t>因签约医疗机构原因不能提供服务包内的服务项目需外诊外检外购的，将相关医疗费用转嫁给参保人自费，或以此为由降低医疗服务质量，减少合理和必要的药品及治疗的，发现</t>
    </r>
    <r>
      <rPr>
        <sz val="10"/>
        <rFont val="Times New Roman"/>
        <charset val="0"/>
      </rPr>
      <t>1</t>
    </r>
    <r>
      <rPr>
        <sz val="10"/>
        <rFont val="方正仿宋_GBK"/>
        <charset val="134"/>
      </rPr>
      <t>例扣</t>
    </r>
    <r>
      <rPr>
        <sz val="10"/>
        <rFont val="Times New Roman"/>
        <charset val="0"/>
      </rPr>
      <t>1</t>
    </r>
    <r>
      <rPr>
        <sz val="10"/>
        <rFont val="方正仿宋_GBK"/>
        <charset val="134"/>
      </rPr>
      <t>分，直至扣完为止。</t>
    </r>
  </si>
  <si>
    <r>
      <rPr>
        <sz val="10"/>
        <rFont val="方正仿宋_GBK"/>
        <charset val="134"/>
      </rPr>
      <t>未按照现行国家基本医疗保险药品目录所列品种，优先选用目录甲类药品、优先选用国家基本药物、优先选用通过一致性评价的品种、优先选用集中招标采购中选药品的，查实一例扣</t>
    </r>
    <r>
      <rPr>
        <sz val="10"/>
        <rFont val="Times New Roman"/>
        <charset val="0"/>
      </rPr>
      <t>1</t>
    </r>
    <r>
      <rPr>
        <sz val="10"/>
        <rFont val="方正仿宋_GBK"/>
        <charset val="134"/>
      </rPr>
      <t>分，直至扣完为止。</t>
    </r>
  </si>
  <si>
    <r>
      <rPr>
        <sz val="10"/>
        <rFont val="方正仿宋_GBK"/>
        <charset val="134"/>
      </rPr>
      <t>系统提取数据、查阅档案等</t>
    </r>
  </si>
  <si>
    <r>
      <rPr>
        <sz val="10"/>
        <color theme="1"/>
        <rFont val="方正仿宋_GBK"/>
        <charset val="134"/>
      </rPr>
      <t>医疗费用</t>
    </r>
  </si>
  <si>
    <r>
      <rPr>
        <sz val="10"/>
        <color theme="1"/>
        <rFont val="Times New Roman"/>
        <charset val="0"/>
      </rPr>
      <t>“</t>
    </r>
    <r>
      <rPr>
        <sz val="10"/>
        <color theme="1"/>
        <rFont val="方正仿宋_GBK"/>
        <charset val="134"/>
      </rPr>
      <t>两病</t>
    </r>
    <r>
      <rPr>
        <sz val="10"/>
        <color theme="1"/>
        <rFont val="Times New Roman"/>
        <charset val="0"/>
      </rPr>
      <t>”</t>
    </r>
    <r>
      <rPr>
        <sz val="10"/>
        <color theme="1"/>
        <rFont val="方正仿宋_GBK"/>
        <charset val="134"/>
      </rPr>
      <t>签约服务对象住院率（</t>
    </r>
    <r>
      <rPr>
        <sz val="10"/>
        <color theme="1"/>
        <rFont val="Times New Roman"/>
        <charset val="0"/>
      </rPr>
      <t>6</t>
    </r>
    <r>
      <rPr>
        <sz val="10"/>
        <color theme="1"/>
        <rFont val="方正仿宋_GBK"/>
        <charset val="134"/>
      </rPr>
      <t>分）</t>
    </r>
  </si>
  <si>
    <r>
      <rPr>
        <sz val="10"/>
        <rFont val="方正仿宋_GBK"/>
        <charset val="134"/>
      </rPr>
      <t>签约服务对象住院率相较上一年度，每上升一个百分点扣</t>
    </r>
    <r>
      <rPr>
        <sz val="10"/>
        <rFont val="Times New Roman"/>
        <charset val="0"/>
      </rPr>
      <t>0.5</t>
    </r>
    <r>
      <rPr>
        <sz val="10"/>
        <rFont val="方正仿宋_GBK"/>
        <charset val="134"/>
      </rPr>
      <t>分，扣完为止。计算公式：当年度住院率</t>
    </r>
    <r>
      <rPr>
        <sz val="10"/>
        <rFont val="Times New Roman"/>
        <charset val="0"/>
      </rPr>
      <t>=</t>
    </r>
    <r>
      <rPr>
        <sz val="10"/>
        <rFont val="方正仿宋_GBK"/>
        <charset val="134"/>
      </rPr>
      <t>签约服务对象年内住院人数</t>
    </r>
    <r>
      <rPr>
        <sz val="10"/>
        <rFont val="Times New Roman"/>
        <charset val="0"/>
      </rPr>
      <t>/</t>
    </r>
    <r>
      <rPr>
        <sz val="10"/>
        <rFont val="方正仿宋_GBK"/>
        <charset val="134"/>
      </rPr>
      <t>签约人数</t>
    </r>
    <r>
      <rPr>
        <sz val="10"/>
        <rFont val="Times New Roman"/>
        <charset val="0"/>
      </rPr>
      <t>×100%</t>
    </r>
    <r>
      <rPr>
        <sz val="10"/>
        <rFont val="方正仿宋_GBK"/>
        <charset val="134"/>
      </rPr>
      <t>，上年度住院率</t>
    </r>
    <r>
      <rPr>
        <sz val="10"/>
        <rFont val="Times New Roman"/>
        <charset val="0"/>
      </rPr>
      <t>=</t>
    </r>
    <r>
      <rPr>
        <sz val="10"/>
        <rFont val="方正仿宋_GBK"/>
        <charset val="134"/>
      </rPr>
      <t>签约服务对象上年度住院人数</t>
    </r>
    <r>
      <rPr>
        <sz val="10"/>
        <rFont val="Times New Roman"/>
        <charset val="0"/>
      </rPr>
      <t>/</t>
    </r>
    <r>
      <rPr>
        <sz val="10"/>
        <rFont val="方正仿宋_GBK"/>
        <charset val="134"/>
      </rPr>
      <t>签约人数</t>
    </r>
    <r>
      <rPr>
        <sz val="10"/>
        <rFont val="Times New Roman"/>
        <charset val="0"/>
      </rPr>
      <t>×100%</t>
    </r>
    <r>
      <rPr>
        <sz val="10"/>
        <rFont val="方正仿宋_GBK"/>
        <charset val="134"/>
      </rPr>
      <t>。</t>
    </r>
  </si>
  <si>
    <r>
      <rPr>
        <sz val="10"/>
        <rFont val="方正仿宋_GBK"/>
        <charset val="134"/>
      </rPr>
      <t>系统提取数据</t>
    </r>
  </si>
  <si>
    <r>
      <rPr>
        <sz val="10"/>
        <color theme="1"/>
        <rFont val="Times New Roman"/>
        <charset val="0"/>
      </rPr>
      <t>“</t>
    </r>
    <r>
      <rPr>
        <sz val="10"/>
        <color theme="1"/>
        <rFont val="方正仿宋_GBK"/>
        <charset val="134"/>
      </rPr>
      <t>两病</t>
    </r>
    <r>
      <rPr>
        <sz val="10"/>
        <color theme="1"/>
        <rFont val="Times New Roman"/>
        <charset val="0"/>
      </rPr>
      <t>”</t>
    </r>
    <r>
      <rPr>
        <sz val="10"/>
        <color theme="1"/>
        <rFont val="方正仿宋_GBK"/>
        <charset val="134"/>
      </rPr>
      <t>签约服务对象住院费用（</t>
    </r>
    <r>
      <rPr>
        <sz val="10"/>
        <color theme="1"/>
        <rFont val="Times New Roman"/>
        <charset val="0"/>
      </rPr>
      <t>5</t>
    </r>
    <r>
      <rPr>
        <sz val="10"/>
        <color theme="1"/>
        <rFont val="方正仿宋_GBK"/>
        <charset val="134"/>
      </rPr>
      <t>分）</t>
    </r>
  </si>
  <si>
    <r>
      <rPr>
        <sz val="10"/>
        <rFont val="方正仿宋_GBK"/>
        <charset val="134"/>
      </rPr>
      <t>签约服务对象住院人均费用相较上一年度，每上升一个百分点扣</t>
    </r>
    <r>
      <rPr>
        <sz val="10"/>
        <rFont val="Times New Roman"/>
        <charset val="0"/>
      </rPr>
      <t>0.5</t>
    </r>
    <r>
      <rPr>
        <sz val="10"/>
        <rFont val="方正仿宋_GBK"/>
        <charset val="134"/>
      </rPr>
      <t>分，扣完为止。计算公式：（签约服务对象当年度人均住院费用</t>
    </r>
    <r>
      <rPr>
        <sz val="10"/>
        <rFont val="Times New Roman"/>
        <charset val="0"/>
      </rPr>
      <t>-</t>
    </r>
    <r>
      <rPr>
        <sz val="10"/>
        <rFont val="方正仿宋_GBK"/>
        <charset val="134"/>
      </rPr>
      <t>签约服务对象上年度人均住院费用）</t>
    </r>
    <r>
      <rPr>
        <sz val="10"/>
        <rFont val="Times New Roman"/>
        <charset val="0"/>
      </rPr>
      <t>/</t>
    </r>
    <r>
      <rPr>
        <sz val="10"/>
        <rFont val="方正仿宋_GBK"/>
        <charset val="134"/>
      </rPr>
      <t>签约服务对象上年度人均住院费用</t>
    </r>
    <r>
      <rPr>
        <sz val="10"/>
        <rFont val="Times New Roman"/>
        <charset val="0"/>
      </rPr>
      <t>×100%</t>
    </r>
    <r>
      <rPr>
        <sz val="10"/>
        <rFont val="方正仿宋_GBK"/>
        <charset val="134"/>
      </rPr>
      <t>。</t>
    </r>
  </si>
  <si>
    <r>
      <rPr>
        <sz val="10"/>
        <color theme="1"/>
        <rFont val="Times New Roman"/>
        <charset val="0"/>
      </rPr>
      <t>“</t>
    </r>
    <r>
      <rPr>
        <sz val="10"/>
        <color theme="1"/>
        <rFont val="方正仿宋_GBK"/>
        <charset val="134"/>
      </rPr>
      <t>两病</t>
    </r>
    <r>
      <rPr>
        <sz val="10"/>
        <color theme="1"/>
        <rFont val="Times New Roman"/>
        <charset val="0"/>
      </rPr>
      <t>”</t>
    </r>
    <r>
      <rPr>
        <sz val="10"/>
        <color theme="1"/>
        <rFont val="方正仿宋_GBK"/>
        <charset val="134"/>
      </rPr>
      <t>签约服务对象住院费用个人负担率（</t>
    </r>
    <r>
      <rPr>
        <sz val="10"/>
        <color theme="1"/>
        <rFont val="Times New Roman"/>
        <charset val="0"/>
      </rPr>
      <t>5</t>
    </r>
    <r>
      <rPr>
        <sz val="10"/>
        <color theme="1"/>
        <rFont val="方正仿宋_GBK"/>
        <charset val="134"/>
      </rPr>
      <t>分）</t>
    </r>
  </si>
  <si>
    <r>
      <rPr>
        <sz val="10"/>
        <rFont val="方正仿宋_GBK"/>
        <charset val="134"/>
      </rPr>
      <t>签约服务对象个人负担率相较上一年度，每上升一个百分点扣</t>
    </r>
    <r>
      <rPr>
        <sz val="10"/>
        <rFont val="Times New Roman"/>
        <charset val="0"/>
      </rPr>
      <t>0.5</t>
    </r>
    <r>
      <rPr>
        <sz val="10"/>
        <rFont val="方正仿宋_GBK"/>
        <charset val="134"/>
      </rPr>
      <t>分，扣完为止。计算公式：当年度个人负担率</t>
    </r>
    <r>
      <rPr>
        <sz val="10"/>
        <rFont val="Times New Roman"/>
        <charset val="0"/>
      </rPr>
      <t>=</t>
    </r>
    <r>
      <rPr>
        <sz val="10"/>
        <rFont val="方正仿宋_GBK"/>
        <charset val="134"/>
      </rPr>
      <t>签约服务对象在签约机构住院当年度个人负担总金额</t>
    </r>
    <r>
      <rPr>
        <sz val="10"/>
        <rFont val="Times New Roman"/>
        <charset val="0"/>
      </rPr>
      <t>/</t>
    </r>
    <r>
      <rPr>
        <sz val="10"/>
        <rFont val="方正仿宋_GBK"/>
        <charset val="134"/>
      </rPr>
      <t>当年度住院总费用</t>
    </r>
    <r>
      <rPr>
        <sz val="10"/>
        <rFont val="Times New Roman"/>
        <charset val="0"/>
      </rPr>
      <t>×100%</t>
    </r>
    <r>
      <rPr>
        <sz val="10"/>
        <rFont val="方正仿宋_GBK"/>
        <charset val="134"/>
      </rPr>
      <t>，上年度个人负担率</t>
    </r>
    <r>
      <rPr>
        <sz val="10"/>
        <rFont val="Times New Roman"/>
        <charset val="0"/>
      </rPr>
      <t>=</t>
    </r>
    <r>
      <rPr>
        <sz val="10"/>
        <rFont val="方正仿宋_GBK"/>
        <charset val="134"/>
      </rPr>
      <t>签约服务对象在签约机构住院上年度个人负担总金额</t>
    </r>
    <r>
      <rPr>
        <sz val="10"/>
        <rFont val="Times New Roman"/>
        <charset val="0"/>
      </rPr>
      <t>/</t>
    </r>
    <r>
      <rPr>
        <sz val="10"/>
        <rFont val="方正仿宋_GBK"/>
        <charset val="134"/>
      </rPr>
      <t>上年度住院总费用</t>
    </r>
    <r>
      <rPr>
        <sz val="10"/>
        <rFont val="Times New Roman"/>
        <charset val="0"/>
      </rPr>
      <t>×100%</t>
    </r>
    <r>
      <rPr>
        <sz val="10"/>
        <rFont val="方正仿宋_GBK"/>
        <charset val="134"/>
      </rPr>
      <t>。</t>
    </r>
  </si>
  <si>
    <r>
      <rPr>
        <sz val="10"/>
        <color theme="1"/>
        <rFont val="方正仿宋_GBK"/>
        <charset val="134"/>
      </rPr>
      <t>基金监管</t>
    </r>
  </si>
  <si>
    <r>
      <rPr>
        <sz val="10"/>
        <color theme="1"/>
        <rFont val="方正仿宋_GBK"/>
        <charset val="134"/>
      </rPr>
      <t>违法违规使用医保基金、转嫁费用等（</t>
    </r>
    <r>
      <rPr>
        <sz val="10"/>
        <color theme="1"/>
        <rFont val="Times New Roman"/>
        <charset val="0"/>
      </rPr>
      <t>15</t>
    </r>
    <r>
      <rPr>
        <sz val="10"/>
        <color theme="1"/>
        <rFont val="方正仿宋_GBK"/>
        <charset val="134"/>
      </rPr>
      <t>分）</t>
    </r>
  </si>
  <si>
    <r>
      <rPr>
        <sz val="10"/>
        <rFont val="方正仿宋_GBK"/>
        <charset val="134"/>
      </rPr>
      <t>将未签订服务协议的高血压、糖尿病疾病患者纳入医保服务包结算的，查实一例扣</t>
    </r>
    <r>
      <rPr>
        <sz val="10"/>
        <rFont val="Times New Roman"/>
        <charset val="0"/>
      </rPr>
      <t>1</t>
    </r>
    <r>
      <rPr>
        <sz val="10"/>
        <rFont val="方正仿宋_GBK"/>
        <charset val="134"/>
      </rPr>
      <t>分，扣完为止。</t>
    </r>
  </si>
  <si>
    <r>
      <rPr>
        <sz val="10"/>
        <rFont val="方正仿宋_GBK"/>
        <charset val="134"/>
      </rPr>
      <t>签约病种与实际所患病种不符的发现</t>
    </r>
    <r>
      <rPr>
        <sz val="10"/>
        <rFont val="Times New Roman"/>
        <charset val="0"/>
      </rPr>
      <t>1</t>
    </r>
    <r>
      <rPr>
        <sz val="10"/>
        <rFont val="方正仿宋_GBK"/>
        <charset val="134"/>
      </rPr>
      <t>例扣</t>
    </r>
    <r>
      <rPr>
        <sz val="10"/>
        <rFont val="Times New Roman"/>
        <charset val="0"/>
      </rPr>
      <t>1</t>
    </r>
    <r>
      <rPr>
        <sz val="10"/>
        <rFont val="方正仿宋_GBK"/>
        <charset val="134"/>
      </rPr>
      <t>分，多申报费用发现</t>
    </r>
    <r>
      <rPr>
        <sz val="10"/>
        <rFont val="Times New Roman"/>
        <charset val="0"/>
      </rPr>
      <t>1</t>
    </r>
    <r>
      <rPr>
        <sz val="10"/>
        <rFont val="方正仿宋_GBK"/>
        <charset val="134"/>
      </rPr>
      <t>例扣</t>
    </r>
    <r>
      <rPr>
        <sz val="10"/>
        <rFont val="Times New Roman"/>
        <charset val="0"/>
      </rPr>
      <t>1</t>
    </r>
    <r>
      <rPr>
        <sz val="10"/>
        <rFont val="方正仿宋_GBK"/>
        <charset val="134"/>
      </rPr>
      <t>分，扣完为止。</t>
    </r>
  </si>
  <si>
    <r>
      <rPr>
        <sz val="10"/>
        <rFont val="方正仿宋_GBK"/>
        <charset val="134"/>
      </rPr>
      <t>另外收取医保服务包中已包含的相关费用的，查实一例扣</t>
    </r>
    <r>
      <rPr>
        <sz val="10"/>
        <rFont val="Times New Roman"/>
        <charset val="0"/>
      </rPr>
      <t>1</t>
    </r>
    <r>
      <rPr>
        <sz val="10"/>
        <rFont val="方正仿宋_GBK"/>
        <charset val="134"/>
      </rPr>
      <t>分，扣完为止。</t>
    </r>
  </si>
  <si>
    <r>
      <rPr>
        <sz val="10"/>
        <rFont val="方正仿宋_GBK"/>
        <charset val="134"/>
      </rPr>
      <t>系统提取数据、投诉举报和核查情况等</t>
    </r>
  </si>
  <si>
    <r>
      <rPr>
        <sz val="10"/>
        <color theme="1"/>
        <rFont val="方正仿宋_GBK"/>
        <charset val="134"/>
      </rPr>
      <t>其他指标</t>
    </r>
  </si>
  <si>
    <r>
      <rPr>
        <sz val="10"/>
        <color theme="1"/>
        <rFont val="方正仿宋_GBK"/>
        <charset val="134"/>
      </rPr>
      <t>医保政策宣传和执行情况、核查配合度（</t>
    </r>
    <r>
      <rPr>
        <sz val="10"/>
        <color theme="1"/>
        <rFont val="Times New Roman"/>
        <charset val="0"/>
      </rPr>
      <t>5</t>
    </r>
    <r>
      <rPr>
        <sz val="10"/>
        <color theme="1"/>
        <rFont val="方正仿宋_GBK"/>
        <charset val="134"/>
      </rPr>
      <t>分）</t>
    </r>
  </si>
  <si>
    <r>
      <rPr>
        <sz val="10"/>
        <rFont val="方正仿宋_GBK"/>
        <charset val="134"/>
      </rPr>
      <t>是否按要求为慢病签约对象提供相关政策咨询、解答服务，因政策咨询宣传、解释不到位造成投诉的，</t>
    </r>
    <r>
      <rPr>
        <sz val="10"/>
        <rFont val="Times New Roman"/>
        <charset val="0"/>
      </rPr>
      <t>1</t>
    </r>
    <r>
      <rPr>
        <sz val="10"/>
        <rFont val="方正仿宋_GBK"/>
        <charset val="134"/>
      </rPr>
      <t>例扣</t>
    </r>
    <r>
      <rPr>
        <sz val="10"/>
        <rFont val="Times New Roman"/>
        <charset val="0"/>
      </rPr>
      <t>0.5</t>
    </r>
    <r>
      <rPr>
        <sz val="10"/>
        <rFont val="方正仿宋_GBK"/>
        <charset val="134"/>
      </rPr>
      <t>分。</t>
    </r>
  </si>
  <si>
    <r>
      <rPr>
        <sz val="10"/>
        <rFont val="方正仿宋_GBK"/>
        <charset val="134"/>
      </rPr>
      <t>走访、查阅记录和相关佐证资料</t>
    </r>
  </si>
  <si>
    <r>
      <rPr>
        <sz val="10"/>
        <color theme="1"/>
        <rFont val="方正仿宋_GBK"/>
        <charset val="134"/>
      </rPr>
      <t>签约慢病居民知晓率（</t>
    </r>
    <r>
      <rPr>
        <sz val="10"/>
        <color theme="1"/>
        <rFont val="Times New Roman"/>
        <charset val="0"/>
      </rPr>
      <t>5</t>
    </r>
    <r>
      <rPr>
        <sz val="10"/>
        <color theme="1"/>
        <rFont val="方正仿宋_GBK"/>
        <charset val="134"/>
      </rPr>
      <t>分）</t>
    </r>
  </si>
  <si>
    <r>
      <rPr>
        <sz val="10"/>
        <rFont val="方正仿宋_GBK"/>
        <charset val="134"/>
      </rPr>
      <t>随机抽查的签约参保患者中，知晓率</t>
    </r>
    <r>
      <rPr>
        <sz val="10"/>
        <rFont val="Times New Roman"/>
        <charset val="0"/>
      </rPr>
      <t>100%</t>
    </r>
    <r>
      <rPr>
        <sz val="10"/>
        <rFont val="方正仿宋_GBK"/>
        <charset val="134"/>
      </rPr>
      <t>得</t>
    </r>
    <r>
      <rPr>
        <sz val="10"/>
        <rFont val="Times New Roman"/>
        <charset val="0"/>
      </rPr>
      <t>5</t>
    </r>
    <r>
      <rPr>
        <sz val="10"/>
        <rFont val="方正仿宋_GBK"/>
        <charset val="134"/>
      </rPr>
      <t>分，低于</t>
    </r>
    <r>
      <rPr>
        <sz val="10"/>
        <rFont val="Times New Roman"/>
        <charset val="0"/>
      </rPr>
      <t>100%</t>
    </r>
    <r>
      <rPr>
        <sz val="10"/>
        <rFont val="方正仿宋_GBK"/>
        <charset val="134"/>
      </rPr>
      <t>的按实际得分</t>
    </r>
    <r>
      <rPr>
        <sz val="10"/>
        <rFont val="Times New Roman"/>
        <charset val="0"/>
      </rPr>
      <t>/100%*5</t>
    </r>
    <r>
      <rPr>
        <sz val="10"/>
        <rFont val="方正仿宋_GBK"/>
        <charset val="134"/>
      </rPr>
      <t>。</t>
    </r>
  </si>
  <si>
    <r>
      <rPr>
        <sz val="10"/>
        <rFont val="方正仿宋_GBK"/>
        <charset val="134"/>
      </rPr>
      <t>电话了解、现场入户等</t>
    </r>
  </si>
  <si>
    <r>
      <rPr>
        <sz val="10"/>
        <rFont val="方正仿宋_GBK"/>
        <charset val="134"/>
      </rPr>
      <t>签约慢病居民满意率（</t>
    </r>
    <r>
      <rPr>
        <sz val="10"/>
        <rFont val="Times New Roman"/>
        <charset val="0"/>
      </rPr>
      <t>5</t>
    </r>
    <r>
      <rPr>
        <sz val="10"/>
        <rFont val="方正仿宋_GBK"/>
        <charset val="134"/>
      </rPr>
      <t>分）</t>
    </r>
  </si>
  <si>
    <r>
      <rPr>
        <sz val="10"/>
        <rFont val="方正仿宋_GBK"/>
        <charset val="134"/>
      </rPr>
      <t>随机抽查的签约参保患者中，满意率达</t>
    </r>
    <r>
      <rPr>
        <sz val="10"/>
        <rFont val="Times New Roman"/>
        <charset val="0"/>
      </rPr>
      <t>90%</t>
    </r>
    <r>
      <rPr>
        <sz val="10"/>
        <rFont val="方正仿宋_GBK"/>
        <charset val="134"/>
      </rPr>
      <t>得</t>
    </r>
    <r>
      <rPr>
        <sz val="10"/>
        <rFont val="Times New Roman"/>
        <charset val="0"/>
      </rPr>
      <t>5</t>
    </r>
    <r>
      <rPr>
        <sz val="10"/>
        <rFont val="方正仿宋_GBK"/>
        <charset val="134"/>
      </rPr>
      <t>分，</t>
    </r>
    <r>
      <rPr>
        <sz val="10"/>
        <rFont val="Times New Roman"/>
        <charset val="0"/>
      </rPr>
      <t>60%-90%</t>
    </r>
    <r>
      <rPr>
        <sz val="10"/>
        <rFont val="方正仿宋_GBK"/>
        <charset val="134"/>
      </rPr>
      <t>（不含）的，按实际满意度率</t>
    </r>
    <r>
      <rPr>
        <sz val="10"/>
        <rFont val="Times New Roman"/>
        <charset val="0"/>
      </rPr>
      <t>/90%*5</t>
    </r>
    <r>
      <rPr>
        <sz val="10"/>
        <rFont val="方正仿宋_GBK"/>
        <charset val="134"/>
      </rPr>
      <t>，低于</t>
    </r>
    <r>
      <rPr>
        <sz val="10"/>
        <rFont val="Times New Roman"/>
        <charset val="0"/>
      </rPr>
      <t>60%</t>
    </r>
    <r>
      <rPr>
        <sz val="10"/>
        <rFont val="方正仿宋_GBK"/>
        <charset val="134"/>
      </rPr>
      <t>的该项不得分。</t>
    </r>
  </si>
  <si>
    <r>
      <rPr>
        <sz val="10"/>
        <color indexed="8"/>
        <rFont val="方正书宋_GBK"/>
        <charset val="134"/>
      </rPr>
      <t>合计</t>
    </r>
  </si>
  <si>
    <r>
      <rPr>
        <sz val="10"/>
        <color theme="1"/>
        <rFont val="方正仿宋_GBK"/>
        <charset val="134"/>
      </rPr>
      <t>考核人员签字：</t>
    </r>
  </si>
  <si>
    <t>被考核单位签字：</t>
  </si>
  <si>
    <t>附表1</t>
  </si>
  <si>
    <t>高血压糖尿病人群拓展延伸家医签约服务试点测算表（医保普通包）</t>
  </si>
  <si>
    <t>病
名</t>
  </si>
  <si>
    <t>试点区域普通两病人数</t>
  </si>
  <si>
    <t>服务包计划标准</t>
  </si>
  <si>
    <t>年龄段</t>
  </si>
  <si>
    <t>人员比例</t>
  </si>
  <si>
    <t>基公卫要求开展的服务内容</t>
  </si>
  <si>
    <t>普通医保服务包须增加的检查检验项目</t>
  </si>
  <si>
    <t>医保服务包检查费用合计(除按照询价二级乙等医疗机构执行价格的80%计算）</t>
  </si>
  <si>
    <r>
      <rPr>
        <sz val="10"/>
        <rFont val="宋体"/>
        <charset val="134"/>
        <scheme val="minor"/>
      </rPr>
      <t>药物费用（</t>
    </r>
    <r>
      <rPr>
        <b/>
        <sz val="10"/>
        <rFont val="宋体"/>
        <charset val="134"/>
        <scheme val="minor"/>
      </rPr>
      <t>卫健测算稳定无并发症人员最低药物费用*2倍</t>
    </r>
    <r>
      <rPr>
        <sz val="10"/>
        <rFont val="宋体"/>
        <charset val="134"/>
        <scheme val="minor"/>
      </rPr>
      <t>）</t>
    </r>
  </si>
  <si>
    <t>最终测算预计人均费用</t>
  </si>
  <si>
    <t>日常健康管理服务</t>
  </si>
  <si>
    <t>体格检查</t>
  </si>
  <si>
    <t>检查检验情况</t>
  </si>
  <si>
    <t>项目名称及价格
（括号内价格为我市某二级乙等基层医疗机构执行价格）</t>
  </si>
  <si>
    <t>费用（元）</t>
  </si>
  <si>
    <t>检查费用小计（元）</t>
  </si>
  <si>
    <t>人均需增加的检查费用</t>
  </si>
  <si>
    <t>高血压</t>
  </si>
  <si>
    <t>150元</t>
  </si>
  <si>
    <t>65岁及以上人群</t>
  </si>
  <si>
    <t>约占高血压人群70%</t>
  </si>
  <si>
    <t>按照国家基本公共卫生服务规范
项目要求提供</t>
  </si>
  <si>
    <r>
      <rPr>
        <b/>
        <sz val="10"/>
        <rFont val="宋体"/>
        <charset val="134"/>
        <scheme val="minor"/>
      </rPr>
      <t>每年1次</t>
    </r>
    <r>
      <rPr>
        <sz val="10"/>
        <rFont val="宋体"/>
        <charset val="134"/>
        <scheme val="minor"/>
      </rPr>
      <t xml:space="preserve">
测体温、脉搏、呼吸、血压、体重、腰围、皮肤、浅表淋巴结、肺部、心脏、腹部等常规检查</t>
    </r>
  </si>
  <si>
    <t>血常规、尿常规、肝功能、肾功能、空腹血糖、血脂、心电图和腹部B超</t>
  </si>
  <si>
    <t>血电解质（钾、钠、氯）20元</t>
  </si>
  <si>
    <t>26.8*2</t>
  </si>
  <si>
    <t>35岁至64岁人群</t>
  </si>
  <si>
    <t>约占高血压人群30%</t>
  </si>
  <si>
    <t>——</t>
  </si>
  <si>
    <t>尿常规7.2元（8元）、肝功能46.8元（25元）、肾功能15.3元（12元）、血电解质（钾、钠、氯）20元、心电图15元、血脂59元（36元）</t>
  </si>
  <si>
    <t>163.3（116）</t>
  </si>
  <si>
    <t>糖尿病</t>
  </si>
  <si>
    <t>200元</t>
  </si>
  <si>
    <t>约占糖尿病人群65%</t>
  </si>
  <si>
    <t xml:space="preserve">  糖化血红蛋白26元×2次、眼底检查14元</t>
  </si>
  <si>
    <t>30.36*2</t>
  </si>
  <si>
    <t>约占糖尿病人群35%</t>
  </si>
  <si>
    <t>空腹血糖</t>
  </si>
  <si>
    <t xml:space="preserve">  糖化血红蛋白26元×2次、眼底检查14元、血脂59元（36元）、肝功能46.8元（25元）、肾功能15.3元（12元）</t>
  </si>
  <si>
    <t>187.1（139）</t>
  </si>
  <si>
    <t>高血压糖尿病叠加</t>
  </si>
  <si>
    <t>300元</t>
  </si>
  <si>
    <t>血电解质（钾、钠、氯）20元、糖化血红蛋白26×2元、眼底检查14元</t>
  </si>
  <si>
    <t>26.8*2+30.36*2</t>
  </si>
  <si>
    <t>尿常规7.2元（8元）、肝功能46.8元（25元）、肾功能15.3元（12元）、血电解质（钾、钠、氯）20元、心电图15元、血脂59元（36元）、糖化血红蛋白26元×2次、眼底检查14元、</t>
  </si>
  <si>
    <t>219.3（182）</t>
  </si>
  <si>
    <t>附表2</t>
  </si>
  <si>
    <t>高血压糖尿病人群拓展延伸家医签约服务试点测算表（医保特病包）</t>
  </si>
  <si>
    <t>服务包计划标准（元）</t>
  </si>
  <si>
    <t>特病医保服务包须增加的检查检验项目</t>
  </si>
  <si>
    <t>医保系统2023年人均医疗费用（含检查和药物）</t>
  </si>
  <si>
    <t>备注</t>
  </si>
  <si>
    <t>高血压（特病）</t>
  </si>
  <si>
    <r>
      <rPr>
        <sz val="10"/>
        <color theme="1"/>
        <rFont val="宋体"/>
        <charset val="134"/>
        <scheme val="minor"/>
      </rPr>
      <t xml:space="preserve">  每年一次：
        眼底检查14元、胸部X线，尿微量蛋白</t>
    </r>
    <r>
      <rPr>
        <strike/>
        <sz val="10"/>
        <color indexed="10"/>
        <rFont val="宋体"/>
        <charset val="134"/>
      </rPr>
      <t>，心脏彩超</t>
    </r>
  </si>
  <si>
    <t>731.68元</t>
  </si>
  <si>
    <t>进行了医保结算的人员，主要是特病认定人员中疾病程度较明显的人员，大范围签约后逻辑上人均用药费用会进一步降低。</t>
  </si>
  <si>
    <r>
      <rPr>
        <sz val="10"/>
        <color theme="1"/>
        <rFont val="宋体"/>
        <charset val="134"/>
        <scheme val="minor"/>
      </rPr>
      <t xml:space="preserve">  每年一次：
          血常规13.5元、尿常规7.2元、血电解质（钾、钠、氯）20元、血脂59元（36元）、肝功能46.8元（25元）、肾功能15.3元（12元）、眼底检查14元、胸部X线，血糖，尿微量蛋白</t>
    </r>
    <r>
      <rPr>
        <strike/>
        <sz val="10"/>
        <color indexed="10"/>
        <rFont val="宋体"/>
        <charset val="134"/>
      </rPr>
      <t>，心脏彩超</t>
    </r>
    <r>
      <rPr>
        <sz val="10"/>
        <color indexed="10"/>
        <rFont val="宋体"/>
        <charset val="134"/>
      </rPr>
      <t>（更换为心电图）</t>
    </r>
  </si>
  <si>
    <t>糖尿病（特病）</t>
  </si>
  <si>
    <t>每季度一次：
        空腹血糖4.5元、糖化血红蛋白26元/次。
每年度一次：
       视力及眼底检查、足弓动脉搏动、尿白蛋白、尿肌酐、周围神经病变检查。</t>
  </si>
  <si>
    <t>886.94元</t>
  </si>
  <si>
    <t>每季度一次：
        糖化血红蛋白26/次。
每年度一次：
       心电图15元、视力及眼底检查、尿常规，足弓动脉搏动、血脂59元（36元）、肝功能46.8元（25元）、肾功能15.3元（12元）、尿白蛋白、尿肌酐、周围神经病变检查。</t>
  </si>
  <si>
    <t>高血压、糖尿病叠加（特病）</t>
  </si>
  <si>
    <t>每季度一次：
        空腹血糖4.5元、糖化血红蛋白26元/次。
每年度一次：
        血电解质（钾、钠、氯）20元、视力及眼底检查、足弓动脉搏动、尿白蛋白、尿肌酐、周围神经病变检查。</t>
  </si>
  <si>
    <t>缺乏基础数据无法测算，但因检查项目大部分重复，两病叠加人群检查费用可节约大部分检查费用</t>
  </si>
  <si>
    <t>每季度一次：
        空腹血糖4.5元、糖化血红蛋白26元/次。
每年度一次：
         血常规13.5元、尿常规7.2元、血电解质（钾、钠、氯）20元、心电图15元、视力及眼底检查、足弓动脉搏动、血脂59元（36元）、肝功能46.8元（25元）、肾功能15.3元（12元）、尿白蛋白、尿肌酐、周围神经病变检查。</t>
  </si>
  <si>
    <r>
      <rPr>
        <sz val="20"/>
        <color theme="1"/>
        <rFont val="方正小标宋_GBK"/>
        <charset val="134"/>
      </rPr>
      <t>高血压糖尿病人群拓展延伸家医签约服务试点测算表</t>
    </r>
    <r>
      <rPr>
        <sz val="20"/>
        <color indexed="8"/>
        <rFont val="方正小标宋_GBK"/>
        <charset val="134"/>
      </rPr>
      <t>（医保特病包）</t>
    </r>
  </si>
  <si>
    <t>基 础
服务包
（A包）</t>
  </si>
  <si>
    <t>特病医保服务包</t>
  </si>
  <si>
    <t>体格检查
（由基公卫经费承担）</t>
  </si>
  <si>
    <r>
      <rPr>
        <sz val="10"/>
        <color theme="1"/>
        <rFont val="宋体"/>
        <charset val="134"/>
        <scheme val="minor"/>
      </rPr>
      <t xml:space="preserve">由基公卫经费
</t>
    </r>
    <r>
      <rPr>
        <b/>
        <sz val="10"/>
        <color indexed="8"/>
        <rFont val="黑体"/>
        <charset val="134"/>
      </rPr>
      <t>承担的</t>
    </r>
    <r>
      <rPr>
        <sz val="10"/>
        <color theme="1"/>
        <rFont val="宋体"/>
        <charset val="134"/>
        <scheme val="minor"/>
      </rPr>
      <t>检查项目</t>
    </r>
  </si>
  <si>
    <t>须增加检查检验项目</t>
  </si>
  <si>
    <r>
      <rPr>
        <sz val="10"/>
        <color theme="1"/>
        <rFont val="宋体"/>
        <charset val="134"/>
        <scheme val="minor"/>
      </rPr>
      <t xml:space="preserve">项目名称及价格项目名称及价格
</t>
    </r>
    <r>
      <rPr>
        <sz val="10"/>
        <color indexed="10"/>
        <rFont val="宋体"/>
        <charset val="134"/>
      </rPr>
      <t>（括号内价格为我市某二级乙等基层医疗机构执行价格）</t>
    </r>
  </si>
  <si>
    <t>按照国家基本公共卫生服务规范项目要求提供</t>
  </si>
  <si>
    <r>
      <rPr>
        <b/>
        <sz val="10"/>
        <color theme="1"/>
        <rFont val="宋体"/>
        <charset val="134"/>
        <scheme val="minor"/>
      </rPr>
      <t>每年1次</t>
    </r>
    <r>
      <rPr>
        <sz val="10"/>
        <color theme="1"/>
        <rFont val="宋体"/>
        <charset val="134"/>
        <scheme val="minor"/>
      </rPr>
      <t xml:space="preserve">
测体温、脉搏、呼吸、血压、体重、腰围、皮肤、浅表淋巴结、肺部、心脏、腹部等常规检查</t>
    </r>
  </si>
  <si>
    <t xml:space="preserve">  血常规、尿常规、肝功能、肾功能、空腹血糖、血脂、心电图和腹部B超</t>
  </si>
  <si>
    <t>广安市医保业务数据结算情况统计表（门特）</t>
  </si>
  <si>
    <t>结算时间段：</t>
  </si>
  <si>
    <t>202201</t>
  </si>
  <si>
    <t>至</t>
  </si>
  <si>
    <t>202212</t>
  </si>
  <si>
    <t>（单位：人次、万元）</t>
  </si>
  <si>
    <t>序号</t>
  </si>
  <si>
    <t>险种</t>
  </si>
  <si>
    <t>病种</t>
  </si>
  <si>
    <t>人数</t>
  </si>
  <si>
    <t>人次</t>
  </si>
  <si>
    <t>医疗费总额</t>
  </si>
  <si>
    <t>人均费用</t>
  </si>
  <si>
    <t>均次费用</t>
  </si>
  <si>
    <t>医保支付总额</t>
  </si>
  <si>
    <t>人均报销金额</t>
  </si>
  <si>
    <t>均次报销金额</t>
  </si>
  <si>
    <t>统筹基金支出</t>
  </si>
  <si>
    <t>医疗救助基金支出</t>
  </si>
  <si>
    <t>其它基金支付</t>
  </si>
  <si>
    <t>基金支付总额</t>
  </si>
  <si>
    <t>个人账户支出</t>
  </si>
  <si>
    <t>人均药品费用(门特含治疗检查）</t>
  </si>
  <si>
    <t>城乡居民基本医疗保险</t>
  </si>
  <si>
    <t>两病-高血压</t>
  </si>
  <si>
    <t>两病-糖尿病</t>
  </si>
  <si>
    <t>门特-高血压</t>
  </si>
  <si>
    <t>门特-糖尿病</t>
  </si>
  <si>
    <t>职工基本医疗保险</t>
  </si>
  <si>
    <t>合计：</t>
  </si>
  <si>
    <t>202301</t>
  </si>
  <si>
    <t>202312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</si>
</sst>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55">
    <font>
      <sz val="11"/>
      <color theme="1"/>
      <name val="宋体"/>
      <charset val="134"/>
      <scheme val="minor"/>
    </font>
    <font>
      <sz val="11"/>
      <color indexed="8"/>
      <name val="宋体"/>
      <charset val="134"/>
      <scheme val="minor"/>
    </font>
    <font>
      <sz val="9"/>
      <name val="SimSun"/>
      <charset val="134"/>
    </font>
    <font>
      <b/>
      <sz val="15"/>
      <name val="SimSun"/>
      <charset val="134"/>
    </font>
    <font>
      <b/>
      <sz val="9"/>
      <name val="SimSun"/>
      <charset val="134"/>
    </font>
    <font>
      <sz val="20"/>
      <color theme="1"/>
      <name val="方正小标宋_GBK"/>
      <charset val="134"/>
    </font>
    <font>
      <sz val="10"/>
      <color theme="1"/>
      <name val="宋体"/>
      <charset val="134"/>
      <scheme val="minor"/>
    </font>
    <font>
      <b/>
      <sz val="10"/>
      <color theme="1"/>
      <name val="宋体"/>
      <charset val="134"/>
      <scheme val="minor"/>
    </font>
    <font>
      <sz val="20"/>
      <color theme="1"/>
      <name val="方正黑体_GBK"/>
      <charset val="134"/>
    </font>
    <font>
      <sz val="11"/>
      <color theme="1"/>
      <name val="方正黑体_GBK"/>
      <charset val="134"/>
    </font>
    <font>
      <sz val="10"/>
      <name val="宋体"/>
      <charset val="134"/>
      <scheme val="minor"/>
    </font>
    <font>
      <b/>
      <sz val="10"/>
      <name val="宋体"/>
      <charset val="134"/>
      <scheme val="minor"/>
    </font>
    <font>
      <sz val="11"/>
      <name val="宋体"/>
      <charset val="134"/>
      <scheme val="minor"/>
    </font>
    <font>
      <b/>
      <sz val="11"/>
      <name val="宋体"/>
      <charset val="134"/>
      <scheme val="minor"/>
    </font>
    <font>
      <b/>
      <sz val="11"/>
      <color theme="1"/>
      <name val="宋体"/>
      <charset val="134"/>
      <scheme val="minor"/>
    </font>
    <font>
      <sz val="11"/>
      <color theme="1"/>
      <name val="Times New Roman"/>
      <charset val="0"/>
    </font>
    <font>
      <sz val="14"/>
      <color indexed="8"/>
      <name val="Times New Roman"/>
      <charset val="0"/>
    </font>
    <font>
      <sz val="14"/>
      <color theme="1"/>
      <name val="Times New Roman"/>
      <charset val="0"/>
    </font>
    <font>
      <sz val="20"/>
      <color theme="1"/>
      <name val="方正小标宋_GBK"/>
      <charset val="0"/>
    </font>
    <font>
      <sz val="20"/>
      <color theme="1"/>
      <name val="Times New Roman"/>
      <charset val="0"/>
    </font>
    <font>
      <sz val="12"/>
      <color theme="1"/>
      <name val="Times New Roman"/>
      <charset val="0"/>
    </font>
    <font>
      <sz val="11"/>
      <color indexed="8"/>
      <name val="Times New Roman"/>
      <charset val="0"/>
    </font>
    <font>
      <sz val="12"/>
      <color indexed="8"/>
      <name val="Times New Roman"/>
      <charset val="0"/>
    </font>
    <font>
      <sz val="10"/>
      <color theme="1"/>
      <name val="Times New Roman"/>
      <charset val="0"/>
    </font>
    <font>
      <sz val="10"/>
      <name val="Times New Roman"/>
      <charset val="0"/>
    </font>
    <font>
      <sz val="10"/>
      <name val="方正仿宋_GBK"/>
      <charset val="134"/>
    </font>
    <font>
      <b/>
      <sz val="10"/>
      <color rgb="FFFF0000"/>
      <name val="Times New Roman"/>
      <charset val="0"/>
    </font>
    <font>
      <sz val="10"/>
      <color theme="1"/>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方正黑体_GBK"/>
      <charset val="134"/>
    </font>
    <font>
      <sz val="10"/>
      <color indexed="10"/>
      <name val="宋体"/>
      <charset val="134"/>
    </font>
    <font>
      <sz val="20"/>
      <color indexed="8"/>
      <name val="方正小标宋_GBK"/>
      <charset val="134"/>
    </font>
    <font>
      <sz val="12"/>
      <color indexed="8"/>
      <name val="方正仿宋_GBK"/>
      <charset val="134"/>
    </font>
    <font>
      <sz val="14"/>
      <color indexed="8"/>
      <name val="黑体"/>
      <charset val="134"/>
    </font>
    <font>
      <strike/>
      <sz val="10"/>
      <color indexed="10"/>
      <name val="宋体"/>
      <charset val="134"/>
    </font>
    <font>
      <sz val="10"/>
      <color indexed="8"/>
      <name val="方正书宋_GBK"/>
      <charset val="134"/>
    </font>
    <font>
      <sz val="12"/>
      <color indexed="8"/>
      <name val="宋体"/>
      <charset val="134"/>
    </font>
    <font>
      <b/>
      <sz val="10"/>
      <color indexed="8"/>
      <name val="黑体"/>
      <charset val="134"/>
    </font>
    <font>
      <sz val="11"/>
      <color indexed="8"/>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3" borderId="9" applyNumberFormat="0" applyAlignment="0" applyProtection="0">
      <alignment vertical="center"/>
    </xf>
    <xf numFmtId="0" fontId="37" fillId="4" borderId="10" applyNumberFormat="0" applyAlignment="0" applyProtection="0">
      <alignment vertical="center"/>
    </xf>
    <xf numFmtId="0" fontId="38" fillId="4" borderId="9" applyNumberFormat="0" applyAlignment="0" applyProtection="0">
      <alignment vertical="center"/>
    </xf>
    <xf numFmtId="0" fontId="39" fillId="5" borderId="11" applyNumberFormat="0" applyAlignment="0" applyProtection="0">
      <alignment vertical="center"/>
    </xf>
    <xf numFmtId="0" fontId="40" fillId="0" borderId="12" applyNumberFormat="0" applyFill="0" applyAlignment="0" applyProtection="0">
      <alignment vertical="center"/>
    </xf>
    <xf numFmtId="0" fontId="14" fillId="0" borderId="1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4" fillId="32" borderId="0" applyNumberFormat="0" applyBorder="0" applyAlignment="0" applyProtection="0">
      <alignment vertical="center"/>
    </xf>
  </cellStyleXfs>
  <cellXfs count="8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176" fontId="3" fillId="0" borderId="0" xfId="0" applyNumberFormat="1" applyFont="1" applyFill="1" applyBorder="1" applyAlignment="1">
      <alignment horizontal="center" vertical="center" wrapText="1"/>
    </xf>
    <xf numFmtId="0" fontId="2" fillId="0" borderId="0" xfId="0" applyFont="1" applyFill="1" applyBorder="1" applyAlignment="1">
      <alignment horizontal="right" vertical="center" wrapText="1"/>
    </xf>
    <xf numFmtId="177" fontId="2"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left" vertical="center" wrapText="1"/>
    </xf>
    <xf numFmtId="176" fontId="2" fillId="0" borderId="0" xfId="0" applyNumberFormat="1" applyFont="1" applyFill="1" applyBorder="1" applyAlignment="1">
      <alignment vertical="center" wrapText="1"/>
    </xf>
    <xf numFmtId="0" fontId="2" fillId="0" borderId="0"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0" fillId="0" borderId="0" xfId="0"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0" fillId="0" borderId="0" xfId="0"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0" xfId="0" applyFont="1" applyAlignment="1">
      <alignment horizontal="left" vertical="center" wrapText="1"/>
    </xf>
    <xf numFmtId="0" fontId="13"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justify" vertical="center" wrapText="1"/>
    </xf>
    <xf numFmtId="0" fontId="14" fillId="0" borderId="4" xfId="0" applyFont="1" applyBorder="1" applyAlignment="1">
      <alignment horizontal="center" vertical="center"/>
    </xf>
    <xf numFmtId="0" fontId="14" fillId="0" borderId="5" xfId="0" applyFont="1" applyBorder="1" applyAlignment="1">
      <alignment horizontal="justify" vertical="center" wrapText="1"/>
    </xf>
    <xf numFmtId="0" fontId="14" fillId="0" borderId="3" xfId="0" applyFont="1" applyBorder="1" applyAlignment="1">
      <alignment horizontal="center" vertical="center" wrapText="1"/>
    </xf>
    <xf numFmtId="0" fontId="14" fillId="0" borderId="4" xfId="0" applyFont="1" applyBorder="1" applyAlignment="1">
      <alignment horizontal="justify" vertical="center" wrapText="1"/>
    </xf>
    <xf numFmtId="0" fontId="6" fillId="0" borderId="2" xfId="0" applyFont="1" applyFill="1" applyBorder="1" applyAlignment="1">
      <alignment horizontal="center" vertical="center"/>
    </xf>
    <xf numFmtId="0" fontId="10" fillId="0" borderId="2" xfId="0" applyNumberFormat="1" applyFont="1" applyBorder="1" applyAlignment="1">
      <alignment horizontal="center" vertical="center" wrapText="1"/>
    </xf>
    <xf numFmtId="0" fontId="0" fillId="0" borderId="2" xfId="0" applyFill="1" applyBorder="1" applyAlignment="1">
      <alignment horizontal="center" vertical="center"/>
    </xf>
    <xf numFmtId="0" fontId="14" fillId="0" borderId="2" xfId="0" applyFont="1" applyBorder="1" applyAlignment="1">
      <alignment horizontal="center" vertical="center"/>
    </xf>
    <xf numFmtId="0" fontId="0" fillId="0" borderId="0" xfId="0"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1" fillId="0" borderId="0" xfId="0" applyFont="1" applyFill="1" applyBorder="1" applyAlignment="1">
      <alignment vertical="center"/>
    </xf>
    <xf numFmtId="0" fontId="20"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4" fillId="0" borderId="2" xfId="0" applyFont="1" applyFill="1" applyBorder="1" applyAlignment="1">
      <alignment vertical="center" wrapText="1"/>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0" fillId="0" borderId="0" xfId="0" applyFill="1" applyBorder="1" applyAlignment="1">
      <alignment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2" xfId="0" applyFont="1" applyFill="1" applyBorder="1" applyAlignment="1">
      <alignment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vertical="center" wrapText="1"/>
    </xf>
    <xf numFmtId="0" fontId="23"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2"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Alignment="1">
      <alignment vertical="center"/>
    </xf>
    <xf numFmtId="0" fontId="26" fillId="0" borderId="0" xfId="0" applyFont="1" applyFill="1" applyBorder="1" applyAlignment="1">
      <alignment vertical="center"/>
    </xf>
    <xf numFmtId="0" fontId="27"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abSelected="1" workbookViewId="0">
      <selection activeCell="H8" sqref="H8"/>
    </sheetView>
  </sheetViews>
  <sheetFormatPr defaultColWidth="9" defaultRowHeight="15" outlineLevelCol="7"/>
  <cols>
    <col min="1" max="1" width="4.25" style="48" customWidth="1"/>
    <col min="2" max="2" width="4.25" style="49" customWidth="1"/>
    <col min="3" max="3" width="13.8916666666667" style="49" customWidth="1"/>
    <col min="4" max="4" width="88.05" style="49" customWidth="1"/>
    <col min="5" max="5" width="18.0416666666667" style="49" customWidth="1"/>
    <col min="6" max="6" width="6.575" style="49" customWidth="1"/>
    <col min="7" max="7" width="6.91666666666667" style="49" customWidth="1"/>
    <col min="8" max="8" width="31" style="48" customWidth="1"/>
    <col min="9" max="16384" width="9" style="48"/>
  </cols>
  <sheetData>
    <row r="1" s="48" customFormat="1" ht="20.1" customHeight="1" spans="1:7">
      <c r="A1" s="50" t="s">
        <v>0</v>
      </c>
      <c r="B1" s="51"/>
      <c r="C1" s="52"/>
      <c r="D1" s="49"/>
      <c r="E1" s="49"/>
      <c r="F1" s="49"/>
      <c r="G1" s="49"/>
    </row>
    <row r="2" s="48" customFormat="1" ht="24" customHeight="1" spans="1:7">
      <c r="A2" s="53" t="s">
        <v>1</v>
      </c>
      <c r="B2" s="54"/>
      <c r="C2" s="54"/>
      <c r="D2" s="54"/>
      <c r="E2" s="54"/>
      <c r="F2" s="54"/>
      <c r="G2" s="54"/>
    </row>
    <row r="3" s="48" customFormat="1" ht="19" customHeight="1" spans="1:7">
      <c r="A3" s="55" t="s">
        <v>2</v>
      </c>
      <c r="B3" s="56"/>
      <c r="C3" s="49"/>
      <c r="D3" s="49"/>
      <c r="E3" s="57" t="s">
        <v>3</v>
      </c>
      <c r="F3" s="49"/>
      <c r="G3" s="49"/>
    </row>
    <row r="4" s="48" customFormat="1" ht="18.95" customHeight="1" spans="1:7">
      <c r="A4" s="58" t="s">
        <v>4</v>
      </c>
      <c r="B4" s="58"/>
      <c r="C4" s="59" t="s">
        <v>5</v>
      </c>
      <c r="D4" s="60" t="s">
        <v>6</v>
      </c>
      <c r="E4" s="60" t="s">
        <v>7</v>
      </c>
      <c r="F4" s="60" t="s">
        <v>8</v>
      </c>
      <c r="G4" s="60" t="s">
        <v>9</v>
      </c>
    </row>
    <row r="5" s="48" customFormat="1" ht="43" customHeight="1" spans="1:7">
      <c r="A5" s="61">
        <v>1</v>
      </c>
      <c r="B5" s="62" t="s">
        <v>10</v>
      </c>
      <c r="C5" s="62" t="s">
        <v>11</v>
      </c>
      <c r="D5" s="63" t="s">
        <v>12</v>
      </c>
      <c r="E5" s="64" t="s">
        <v>13</v>
      </c>
      <c r="F5" s="62">
        <v>3</v>
      </c>
      <c r="G5" s="62"/>
    </row>
    <row r="6" s="48" customFormat="1" ht="44" customHeight="1" spans="1:7">
      <c r="A6" s="61">
        <v>2</v>
      </c>
      <c r="B6" s="62"/>
      <c r="C6" s="62" t="s">
        <v>14</v>
      </c>
      <c r="D6" s="63" t="s">
        <v>15</v>
      </c>
      <c r="E6" s="64" t="s">
        <v>13</v>
      </c>
      <c r="F6" s="62">
        <v>3</v>
      </c>
      <c r="G6" s="62"/>
    </row>
    <row r="7" s="48" customFormat="1" ht="40" customHeight="1" spans="1:8">
      <c r="A7" s="61">
        <v>3</v>
      </c>
      <c r="B7" s="62" t="s">
        <v>16</v>
      </c>
      <c r="C7" s="65" t="s">
        <v>17</v>
      </c>
      <c r="D7" s="63" t="s">
        <v>18</v>
      </c>
      <c r="E7" s="64" t="s">
        <v>13</v>
      </c>
      <c r="F7" s="62">
        <v>4</v>
      </c>
      <c r="G7" s="62"/>
      <c r="H7" s="66"/>
    </row>
    <row r="8" s="48" customFormat="1" ht="37" customHeight="1" spans="1:7">
      <c r="A8" s="61">
        <v>4</v>
      </c>
      <c r="B8" s="62"/>
      <c r="C8" s="62" t="s">
        <v>19</v>
      </c>
      <c r="D8" s="63" t="s">
        <v>20</v>
      </c>
      <c r="E8" s="67" t="s">
        <v>21</v>
      </c>
      <c r="F8" s="62">
        <v>3</v>
      </c>
      <c r="G8" s="62"/>
    </row>
    <row r="9" s="48" customFormat="1" ht="27" customHeight="1" spans="1:7">
      <c r="A9" s="61">
        <v>5</v>
      </c>
      <c r="B9" s="62"/>
      <c r="C9" s="62"/>
      <c r="D9" s="63" t="s">
        <v>22</v>
      </c>
      <c r="E9" s="68"/>
      <c r="F9" s="62">
        <v>3</v>
      </c>
      <c r="G9" s="62"/>
    </row>
    <row r="10" s="48" customFormat="1" ht="31" customHeight="1" spans="1:7">
      <c r="A10" s="61">
        <v>6</v>
      </c>
      <c r="B10" s="62"/>
      <c r="C10" s="62"/>
      <c r="D10" s="63" t="s">
        <v>23</v>
      </c>
      <c r="E10" s="64" t="s">
        <v>24</v>
      </c>
      <c r="F10" s="62">
        <v>3</v>
      </c>
      <c r="G10" s="62"/>
    </row>
    <row r="11" s="48" customFormat="1" ht="41" customHeight="1" spans="1:7">
      <c r="A11" s="61">
        <v>7</v>
      </c>
      <c r="B11" s="62"/>
      <c r="C11" s="62"/>
      <c r="D11" s="63" t="s">
        <v>25</v>
      </c>
      <c r="E11" s="69" t="s">
        <v>26</v>
      </c>
      <c r="F11" s="62">
        <v>5</v>
      </c>
      <c r="G11" s="62"/>
    </row>
    <row r="12" s="48" customFormat="1" ht="45" customHeight="1" spans="1:7">
      <c r="A12" s="61">
        <v>8</v>
      </c>
      <c r="B12" s="62"/>
      <c r="C12" s="62"/>
      <c r="D12" s="70" t="s">
        <v>27</v>
      </c>
      <c r="E12" s="64" t="s">
        <v>28</v>
      </c>
      <c r="F12" s="62">
        <v>5</v>
      </c>
      <c r="G12" s="62"/>
    </row>
    <row r="13" s="48" customFormat="1" ht="62" customHeight="1" spans="1:7">
      <c r="A13" s="61">
        <v>9</v>
      </c>
      <c r="B13" s="62"/>
      <c r="C13" s="62"/>
      <c r="D13" s="70" t="s">
        <v>29</v>
      </c>
      <c r="E13" s="64" t="s">
        <v>30</v>
      </c>
      <c r="F13" s="62">
        <v>5</v>
      </c>
      <c r="G13" s="62"/>
    </row>
    <row r="14" s="48" customFormat="1" ht="33" customHeight="1" spans="1:8">
      <c r="A14" s="61">
        <v>10</v>
      </c>
      <c r="B14" s="62"/>
      <c r="C14" s="62"/>
      <c r="D14" s="63" t="s">
        <v>31</v>
      </c>
      <c r="E14" s="64" t="s">
        <v>32</v>
      </c>
      <c r="F14" s="62">
        <v>5</v>
      </c>
      <c r="G14" s="62"/>
      <c r="H14" s="66"/>
    </row>
    <row r="15" s="48" customFormat="1" ht="33" customHeight="1" spans="1:7">
      <c r="A15" s="61">
        <v>11</v>
      </c>
      <c r="B15" s="62"/>
      <c r="C15" s="62"/>
      <c r="D15" s="63" t="s">
        <v>33</v>
      </c>
      <c r="E15" s="64" t="s">
        <v>32</v>
      </c>
      <c r="F15" s="62">
        <v>5</v>
      </c>
      <c r="G15" s="62"/>
    </row>
    <row r="16" s="48" customFormat="1" ht="32" customHeight="1" spans="1:7">
      <c r="A16" s="61">
        <v>12</v>
      </c>
      <c r="B16" s="62"/>
      <c r="C16" s="62"/>
      <c r="D16" s="63" t="s">
        <v>34</v>
      </c>
      <c r="E16" s="64" t="s">
        <v>32</v>
      </c>
      <c r="F16" s="62">
        <v>5</v>
      </c>
      <c r="G16" s="62"/>
    </row>
    <row r="17" s="48" customFormat="1" ht="30" customHeight="1" spans="1:7">
      <c r="A17" s="61">
        <v>13</v>
      </c>
      <c r="B17" s="62"/>
      <c r="C17" s="62"/>
      <c r="D17" s="63" t="s">
        <v>35</v>
      </c>
      <c r="E17" s="64" t="s">
        <v>36</v>
      </c>
      <c r="F17" s="62">
        <v>5</v>
      </c>
      <c r="G17" s="62"/>
    </row>
    <row r="18" s="48" customFormat="1" ht="45" customHeight="1" spans="1:7">
      <c r="A18" s="61">
        <v>14</v>
      </c>
      <c r="B18" s="62" t="s">
        <v>37</v>
      </c>
      <c r="C18" s="62" t="s">
        <v>38</v>
      </c>
      <c r="D18" s="63" t="s">
        <v>39</v>
      </c>
      <c r="E18" s="63" t="s">
        <v>40</v>
      </c>
      <c r="F18" s="62">
        <v>6</v>
      </c>
      <c r="G18" s="62"/>
    </row>
    <row r="19" s="48" customFormat="1" ht="45" customHeight="1" spans="1:7">
      <c r="A19" s="61">
        <v>15</v>
      </c>
      <c r="B19" s="62"/>
      <c r="C19" s="62" t="s">
        <v>41</v>
      </c>
      <c r="D19" s="63" t="s">
        <v>42</v>
      </c>
      <c r="E19" s="63" t="s">
        <v>40</v>
      </c>
      <c r="F19" s="62">
        <v>5</v>
      </c>
      <c r="G19" s="62"/>
    </row>
    <row r="20" s="48" customFormat="1" ht="55" customHeight="1" spans="1:8">
      <c r="A20" s="61">
        <v>16</v>
      </c>
      <c r="B20" s="62"/>
      <c r="C20" s="62" t="s">
        <v>43</v>
      </c>
      <c r="D20" s="63" t="s">
        <v>44</v>
      </c>
      <c r="E20" s="63" t="s">
        <v>40</v>
      </c>
      <c r="F20" s="62">
        <v>5</v>
      </c>
      <c r="G20" s="62"/>
      <c r="H20" s="66"/>
    </row>
    <row r="21" s="48" customFormat="1" ht="36" customHeight="1" spans="1:7">
      <c r="A21" s="61">
        <v>17</v>
      </c>
      <c r="B21" s="62" t="s">
        <v>45</v>
      </c>
      <c r="C21" s="62" t="s">
        <v>46</v>
      </c>
      <c r="D21" s="63" t="s">
        <v>47</v>
      </c>
      <c r="E21" s="64" t="s">
        <v>36</v>
      </c>
      <c r="F21" s="62">
        <v>5</v>
      </c>
      <c r="G21" s="62"/>
    </row>
    <row r="22" s="48" customFormat="1" ht="32" customHeight="1" spans="1:7">
      <c r="A22" s="61">
        <v>18</v>
      </c>
      <c r="B22" s="62"/>
      <c r="C22" s="62"/>
      <c r="D22" s="63" t="s">
        <v>48</v>
      </c>
      <c r="E22" s="64" t="s">
        <v>36</v>
      </c>
      <c r="F22" s="62">
        <v>5</v>
      </c>
      <c r="G22" s="62"/>
    </row>
    <row r="23" s="48" customFormat="1" ht="43" customHeight="1" spans="1:7">
      <c r="A23" s="61">
        <v>19</v>
      </c>
      <c r="B23" s="62"/>
      <c r="C23" s="71"/>
      <c r="D23" s="72" t="s">
        <v>49</v>
      </c>
      <c r="E23" s="64" t="s">
        <v>50</v>
      </c>
      <c r="F23" s="71">
        <v>5</v>
      </c>
      <c r="G23" s="71"/>
    </row>
    <row r="24" s="48" customFormat="1" ht="39" customHeight="1" spans="1:7">
      <c r="A24" s="61">
        <v>20</v>
      </c>
      <c r="B24" s="73" t="s">
        <v>51</v>
      </c>
      <c r="C24" s="62" t="s">
        <v>52</v>
      </c>
      <c r="D24" s="63" t="s">
        <v>53</v>
      </c>
      <c r="E24" s="64" t="s">
        <v>54</v>
      </c>
      <c r="F24" s="62">
        <v>5</v>
      </c>
      <c r="G24" s="62"/>
    </row>
    <row r="25" s="48" customFormat="1" ht="37" customHeight="1" spans="1:7">
      <c r="A25" s="61">
        <v>21</v>
      </c>
      <c r="B25" s="73"/>
      <c r="C25" s="62" t="s">
        <v>55</v>
      </c>
      <c r="D25" s="64" t="s">
        <v>56</v>
      </c>
      <c r="E25" s="64" t="s">
        <v>57</v>
      </c>
      <c r="F25" s="62">
        <v>5</v>
      </c>
      <c r="G25" s="62"/>
    </row>
    <row r="26" s="48" customFormat="1" ht="36" customHeight="1" spans="1:7">
      <c r="A26" s="61">
        <v>22</v>
      </c>
      <c r="B26" s="74"/>
      <c r="C26" s="65" t="s">
        <v>58</v>
      </c>
      <c r="D26" s="63" t="s">
        <v>59</v>
      </c>
      <c r="E26" s="64" t="s">
        <v>57</v>
      </c>
      <c r="F26" s="62">
        <v>5</v>
      </c>
      <c r="G26" s="62"/>
    </row>
    <row r="27" s="48" customFormat="1" ht="31" customHeight="1" spans="1:7">
      <c r="A27" s="61" t="s">
        <v>60</v>
      </c>
      <c r="B27" s="61"/>
      <c r="C27" s="61"/>
      <c r="D27" s="61"/>
      <c r="E27" s="61"/>
      <c r="F27" s="61">
        <f>SUM(F5:F26)</f>
        <v>100</v>
      </c>
      <c r="G27" s="75"/>
    </row>
    <row r="28" s="48" customFormat="1" ht="33" customHeight="1" spans="1:7">
      <c r="A28" s="76" t="s">
        <v>61</v>
      </c>
      <c r="B28" s="77"/>
      <c r="C28" s="76"/>
      <c r="D28" s="78"/>
      <c r="E28" s="79" t="s">
        <v>62</v>
      </c>
      <c r="F28" s="76"/>
      <c r="G28" s="76"/>
    </row>
    <row r="29" s="48" customFormat="1" ht="18" customHeight="1" spans="2:7">
      <c r="B29" s="49"/>
      <c r="C29" s="49"/>
      <c r="D29" s="49"/>
      <c r="E29" s="49"/>
      <c r="F29" s="49"/>
      <c r="G29" s="49"/>
    </row>
  </sheetData>
  <mergeCells count="11">
    <mergeCell ref="A1:C1"/>
    <mergeCell ref="A2:G2"/>
    <mergeCell ref="A27:E27"/>
    <mergeCell ref="B5:B6"/>
    <mergeCell ref="B7:B17"/>
    <mergeCell ref="B18:B20"/>
    <mergeCell ref="B21:B23"/>
    <mergeCell ref="B24:B26"/>
    <mergeCell ref="C8:C17"/>
    <mergeCell ref="C21:C23"/>
    <mergeCell ref="E8:E9"/>
  </mergeCells>
  <pageMargins left="0.432638888888889" right="0.472222222222222" top="0.275" bottom="0.275" header="0.314583333333333" footer="0.196527777777778"/>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I11" sqref="I11"/>
    </sheetView>
  </sheetViews>
  <sheetFormatPr defaultColWidth="9" defaultRowHeight="13.5"/>
  <cols>
    <col min="1" max="3" width="5.875" style="15" customWidth="1"/>
    <col min="4" max="5" width="7.125" style="15" customWidth="1"/>
    <col min="6" max="6" width="8.5" style="15" customWidth="1"/>
    <col min="7" max="7" width="13.5" style="15" customWidth="1"/>
    <col min="8" max="8" width="14.75" style="15" customWidth="1"/>
    <col min="9" max="9" width="37.125" style="15" customWidth="1"/>
    <col min="10" max="10" width="8.5" style="15" customWidth="1"/>
    <col min="11" max="11" width="14.75" customWidth="1"/>
    <col min="12" max="12" width="9.875" customWidth="1"/>
    <col min="13" max="13" width="12.875" customWidth="1"/>
  </cols>
  <sheetData>
    <row r="1" ht="35" customHeight="1" spans="1:10">
      <c r="A1" s="25" t="s">
        <v>63</v>
      </c>
      <c r="B1" s="25"/>
      <c r="C1" s="25"/>
      <c r="D1" s="26"/>
      <c r="E1" s="26"/>
      <c r="F1" s="26"/>
      <c r="G1" s="26"/>
      <c r="H1" s="26"/>
      <c r="I1" s="26"/>
      <c r="J1" s="26"/>
    </row>
    <row r="2" s="15" customFormat="1" ht="34" customHeight="1" spans="1:14">
      <c r="A2" s="16" t="s">
        <v>64</v>
      </c>
      <c r="B2" s="16"/>
      <c r="C2" s="16"/>
      <c r="D2" s="16"/>
      <c r="E2" s="16"/>
      <c r="F2" s="16"/>
      <c r="G2" s="16"/>
      <c r="H2" s="16"/>
      <c r="I2" s="16"/>
      <c r="J2" s="16"/>
      <c r="K2" s="16"/>
      <c r="L2" s="16"/>
      <c r="M2" s="16"/>
      <c r="N2" s="16"/>
    </row>
    <row r="3" s="15" customFormat="1" ht="21" customHeight="1" spans="1:5">
      <c r="A3" s="27"/>
      <c r="B3" s="27"/>
      <c r="C3" s="27"/>
      <c r="D3" s="27"/>
      <c r="E3" s="27"/>
    </row>
    <row r="4" ht="44" customHeight="1" spans="1:14">
      <c r="A4" s="28" t="s">
        <v>65</v>
      </c>
      <c r="B4" s="28" t="s">
        <v>66</v>
      </c>
      <c r="C4" s="28" t="s">
        <v>67</v>
      </c>
      <c r="D4" s="28" t="s">
        <v>68</v>
      </c>
      <c r="E4" s="28" t="s">
        <v>69</v>
      </c>
      <c r="F4" s="28" t="s">
        <v>70</v>
      </c>
      <c r="G4" s="28"/>
      <c r="H4" s="28"/>
      <c r="I4" s="29" t="s">
        <v>71</v>
      </c>
      <c r="J4" s="29"/>
      <c r="K4" s="28" t="s">
        <v>72</v>
      </c>
      <c r="L4" s="28"/>
      <c r="M4" s="28" t="s">
        <v>73</v>
      </c>
      <c r="N4" s="35" t="s">
        <v>74</v>
      </c>
    </row>
    <row r="5" ht="44" customHeight="1" spans="1:14">
      <c r="A5" s="28"/>
      <c r="B5" s="28"/>
      <c r="C5" s="28"/>
      <c r="D5" s="28"/>
      <c r="E5" s="28"/>
      <c r="F5" s="28" t="s">
        <v>75</v>
      </c>
      <c r="G5" s="28" t="s">
        <v>76</v>
      </c>
      <c r="H5" s="29" t="s">
        <v>77</v>
      </c>
      <c r="I5" s="17" t="s">
        <v>78</v>
      </c>
      <c r="J5" s="28" t="s">
        <v>79</v>
      </c>
      <c r="K5" s="28" t="s">
        <v>80</v>
      </c>
      <c r="L5" s="31" t="s">
        <v>81</v>
      </c>
      <c r="M5" s="28"/>
      <c r="N5" s="35"/>
    </row>
    <row r="6" ht="44" customHeight="1" spans="1:14">
      <c r="A6" s="28" t="s">
        <v>82</v>
      </c>
      <c r="B6" s="28">
        <v>23025</v>
      </c>
      <c r="C6" s="28" t="s">
        <v>83</v>
      </c>
      <c r="D6" s="28" t="s">
        <v>84</v>
      </c>
      <c r="E6" s="28" t="s">
        <v>85</v>
      </c>
      <c r="F6" s="28" t="s">
        <v>86</v>
      </c>
      <c r="G6" s="30" t="s">
        <v>87</v>
      </c>
      <c r="H6" s="31" t="s">
        <v>88</v>
      </c>
      <c r="I6" s="22" t="s">
        <v>89</v>
      </c>
      <c r="J6" s="28">
        <v>20</v>
      </c>
      <c r="K6" s="44">
        <f>B6*J6*0.8*0.7</f>
        <v>257880</v>
      </c>
      <c r="L6" s="44">
        <f>(K6+K7)/B6</f>
        <v>39.04</v>
      </c>
      <c r="M6" s="29" t="s">
        <v>90</v>
      </c>
      <c r="N6" s="38">
        <f>L6+26.8*2</f>
        <v>92.64</v>
      </c>
    </row>
    <row r="7" ht="44" customHeight="1" spans="1:14">
      <c r="A7" s="28"/>
      <c r="B7" s="28"/>
      <c r="C7" s="28"/>
      <c r="D7" s="28" t="s">
        <v>91</v>
      </c>
      <c r="E7" s="28" t="s">
        <v>92</v>
      </c>
      <c r="F7" s="28"/>
      <c r="G7" s="28"/>
      <c r="H7" s="28" t="s">
        <v>93</v>
      </c>
      <c r="I7" s="22" t="s">
        <v>94</v>
      </c>
      <c r="J7" s="45" t="s">
        <v>95</v>
      </c>
      <c r="K7" s="44">
        <f>B6*116*0.8*0.3</f>
        <v>641016</v>
      </c>
      <c r="L7" s="44"/>
      <c r="M7" s="29"/>
      <c r="N7" s="40"/>
    </row>
    <row r="8" ht="44" customHeight="1" spans="1:14">
      <c r="A8" s="28" t="s">
        <v>96</v>
      </c>
      <c r="B8" s="28">
        <v>4941</v>
      </c>
      <c r="C8" s="28" t="s">
        <v>97</v>
      </c>
      <c r="D8" s="28" t="s">
        <v>84</v>
      </c>
      <c r="E8" s="28" t="s">
        <v>98</v>
      </c>
      <c r="F8" s="28" t="s">
        <v>86</v>
      </c>
      <c r="G8" s="30" t="s">
        <v>87</v>
      </c>
      <c r="H8" s="31" t="s">
        <v>88</v>
      </c>
      <c r="I8" s="22" t="s">
        <v>99</v>
      </c>
      <c r="J8" s="29">
        <v>66</v>
      </c>
      <c r="K8" s="44">
        <f>B8*J8*0.8*0.65</f>
        <v>169575.12</v>
      </c>
      <c r="L8" s="44">
        <f>(K8+K9)/B8</f>
        <v>66.8</v>
      </c>
      <c r="M8" s="29" t="s">
        <v>100</v>
      </c>
      <c r="N8" s="38">
        <f>L8+30.36*2</f>
        <v>127.52</v>
      </c>
    </row>
    <row r="9" ht="44" customHeight="1" spans="1:14">
      <c r="A9" s="28"/>
      <c r="B9" s="28"/>
      <c r="C9" s="28"/>
      <c r="D9" s="28" t="s">
        <v>91</v>
      </c>
      <c r="E9" s="28" t="s">
        <v>101</v>
      </c>
      <c r="F9" s="28"/>
      <c r="G9" s="28"/>
      <c r="H9" s="28" t="s">
        <v>102</v>
      </c>
      <c r="I9" s="22" t="s">
        <v>103</v>
      </c>
      <c r="J9" s="45" t="s">
        <v>104</v>
      </c>
      <c r="K9" s="44">
        <f>B8*116*0.8*0.35</f>
        <v>160483.68</v>
      </c>
      <c r="L9" s="44"/>
      <c r="M9" s="29"/>
      <c r="N9" s="40"/>
    </row>
    <row r="10" ht="44" customHeight="1" spans="1:14">
      <c r="A10" s="30" t="s">
        <v>105</v>
      </c>
      <c r="B10" s="28" t="s">
        <v>93</v>
      </c>
      <c r="C10" s="28" t="s">
        <v>106</v>
      </c>
      <c r="D10" s="28" t="s">
        <v>84</v>
      </c>
      <c r="E10" s="28" t="s">
        <v>93</v>
      </c>
      <c r="F10" s="28" t="s">
        <v>86</v>
      </c>
      <c r="G10" s="30" t="s">
        <v>87</v>
      </c>
      <c r="H10" s="31" t="s">
        <v>88</v>
      </c>
      <c r="I10" s="22" t="s">
        <v>107</v>
      </c>
      <c r="J10" s="29">
        <v>86</v>
      </c>
      <c r="K10" s="46" t="s">
        <v>93</v>
      </c>
      <c r="L10" s="46">
        <v>68.8</v>
      </c>
      <c r="M10" s="29" t="s">
        <v>108</v>
      </c>
      <c r="N10" s="47">
        <f>L10+26.8*2+30.36*2</f>
        <v>183.12</v>
      </c>
    </row>
    <row r="11" ht="44" customHeight="1" spans="1:14">
      <c r="A11" s="30"/>
      <c r="B11" s="28"/>
      <c r="C11" s="28"/>
      <c r="D11" s="28" t="s">
        <v>91</v>
      </c>
      <c r="E11" s="28" t="s">
        <v>93</v>
      </c>
      <c r="F11" s="28"/>
      <c r="G11" s="28"/>
      <c r="H11" s="28" t="s">
        <v>102</v>
      </c>
      <c r="I11" s="22" t="s">
        <v>109</v>
      </c>
      <c r="J11" s="45" t="s">
        <v>110</v>
      </c>
      <c r="K11" s="46" t="s">
        <v>93</v>
      </c>
      <c r="L11" s="46">
        <v>145.6</v>
      </c>
      <c r="M11" s="29" t="s">
        <v>108</v>
      </c>
      <c r="N11" s="47">
        <f>L11+26.8*2+30.36*2</f>
        <v>259.92</v>
      </c>
    </row>
    <row r="12" ht="46" customHeight="1" spans="1:10">
      <c r="A12" s="34"/>
      <c r="B12" s="34"/>
      <c r="C12" s="34"/>
      <c r="D12" s="34"/>
      <c r="E12" s="34"/>
      <c r="F12" s="34"/>
      <c r="G12" s="34"/>
      <c r="H12" s="34"/>
      <c r="I12" s="34"/>
      <c r="J12" s="34"/>
    </row>
  </sheetData>
  <mergeCells count="34">
    <mergeCell ref="A1:J1"/>
    <mergeCell ref="A2:N2"/>
    <mergeCell ref="F4:H4"/>
    <mergeCell ref="I4:J4"/>
    <mergeCell ref="K4:L4"/>
    <mergeCell ref="A12:J12"/>
    <mergeCell ref="A4:A5"/>
    <mergeCell ref="A6:A7"/>
    <mergeCell ref="A8:A9"/>
    <mergeCell ref="A10:A11"/>
    <mergeCell ref="B4:B5"/>
    <mergeCell ref="B6:B7"/>
    <mergeCell ref="B8:B9"/>
    <mergeCell ref="B10:B11"/>
    <mergeCell ref="C4:C5"/>
    <mergeCell ref="C6:C7"/>
    <mergeCell ref="C8:C9"/>
    <mergeCell ref="C10:C11"/>
    <mergeCell ref="D4:D5"/>
    <mergeCell ref="E4:E5"/>
    <mergeCell ref="F6:F7"/>
    <mergeCell ref="F8:F9"/>
    <mergeCell ref="F10:F11"/>
    <mergeCell ref="G6:G7"/>
    <mergeCell ref="G8:G9"/>
    <mergeCell ref="G10:G11"/>
    <mergeCell ref="L6:L7"/>
    <mergeCell ref="L8:L9"/>
    <mergeCell ref="M4:M5"/>
    <mergeCell ref="M6:M7"/>
    <mergeCell ref="M8:M9"/>
    <mergeCell ref="N4:N5"/>
    <mergeCell ref="N6:N7"/>
    <mergeCell ref="N8:N9"/>
  </mergeCells>
  <pageMargins left="0.275" right="0.156944444444444" top="0.393055555555556" bottom="1" header="0.275" footer="0.5"/>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opLeftCell="A3" workbookViewId="0">
      <selection activeCell="H11" sqref="H11"/>
    </sheetView>
  </sheetViews>
  <sheetFormatPr defaultColWidth="9" defaultRowHeight="13.5"/>
  <cols>
    <col min="1" max="1" width="7.375" style="15" customWidth="1"/>
    <col min="2" max="2" width="5.875" style="15" customWidth="1"/>
    <col min="3" max="4" width="7.125" style="15" customWidth="1"/>
    <col min="5" max="5" width="8.5" style="15" customWidth="1"/>
    <col min="6" max="6" width="13.5" style="15" customWidth="1"/>
    <col min="7" max="7" width="14.75" style="15" customWidth="1"/>
    <col min="8" max="8" width="77" style="15" customWidth="1"/>
    <col min="9" max="9" width="10.75" customWidth="1"/>
  </cols>
  <sheetData>
    <row r="1" ht="35" customHeight="1" spans="1:8">
      <c r="A1" s="25" t="s">
        <v>111</v>
      </c>
      <c r="B1" s="25"/>
      <c r="C1" s="26"/>
      <c r="D1" s="26"/>
      <c r="E1" s="26"/>
      <c r="F1" s="26"/>
      <c r="G1" s="26"/>
      <c r="H1" s="26"/>
    </row>
    <row r="2" s="15" customFormat="1" ht="34" customHeight="1" spans="1:9">
      <c r="A2" s="16" t="s">
        <v>112</v>
      </c>
      <c r="B2" s="16"/>
      <c r="C2" s="16"/>
      <c r="D2" s="16"/>
      <c r="E2" s="16"/>
      <c r="F2" s="16"/>
      <c r="G2" s="16"/>
      <c r="H2" s="16"/>
      <c r="I2" s="16"/>
    </row>
    <row r="3" s="15" customFormat="1" ht="21" customHeight="1" spans="1:4">
      <c r="A3" s="27"/>
      <c r="B3" s="27"/>
      <c r="C3" s="27"/>
      <c r="D3" s="27"/>
    </row>
    <row r="4" ht="44" customHeight="1" spans="1:10">
      <c r="A4" s="28" t="s">
        <v>65</v>
      </c>
      <c r="B4" s="28" t="s">
        <v>113</v>
      </c>
      <c r="C4" s="28" t="s">
        <v>68</v>
      </c>
      <c r="D4" s="28" t="s">
        <v>69</v>
      </c>
      <c r="E4" s="28" t="s">
        <v>70</v>
      </c>
      <c r="F4" s="28"/>
      <c r="G4" s="28"/>
      <c r="H4" s="29" t="s">
        <v>114</v>
      </c>
      <c r="I4" s="35" t="s">
        <v>115</v>
      </c>
      <c r="J4" s="36" t="s">
        <v>116</v>
      </c>
    </row>
    <row r="5" ht="40" customHeight="1" spans="1:10">
      <c r="A5" s="28"/>
      <c r="B5" s="28"/>
      <c r="C5" s="28"/>
      <c r="D5" s="28"/>
      <c r="E5" s="28" t="s">
        <v>75</v>
      </c>
      <c r="F5" s="28" t="s">
        <v>76</v>
      </c>
      <c r="G5" s="29" t="s">
        <v>77</v>
      </c>
      <c r="H5" s="17" t="s">
        <v>78</v>
      </c>
      <c r="I5" s="35"/>
      <c r="J5" s="37"/>
    </row>
    <row r="6" ht="55" customHeight="1" spans="1:10">
      <c r="A6" s="19" t="s">
        <v>117</v>
      </c>
      <c r="B6" s="28">
        <v>800</v>
      </c>
      <c r="C6" s="28" t="s">
        <v>84</v>
      </c>
      <c r="D6" s="28" t="s">
        <v>85</v>
      </c>
      <c r="E6" s="28" t="s">
        <v>86</v>
      </c>
      <c r="F6" s="30" t="s">
        <v>87</v>
      </c>
      <c r="G6" s="31" t="s">
        <v>88</v>
      </c>
      <c r="H6" s="22" t="s">
        <v>118</v>
      </c>
      <c r="I6" s="38" t="s">
        <v>119</v>
      </c>
      <c r="J6" s="39" t="s">
        <v>120</v>
      </c>
    </row>
    <row r="7" ht="49" customHeight="1" spans="1:10">
      <c r="A7" s="23"/>
      <c r="B7" s="28"/>
      <c r="C7" s="28" t="s">
        <v>91</v>
      </c>
      <c r="D7" s="28" t="s">
        <v>92</v>
      </c>
      <c r="E7" s="28"/>
      <c r="F7" s="28"/>
      <c r="G7" s="28" t="s">
        <v>93</v>
      </c>
      <c r="H7" s="22" t="s">
        <v>121</v>
      </c>
      <c r="I7" s="40"/>
      <c r="J7" s="41"/>
    </row>
    <row r="8" ht="65" customHeight="1" spans="1:10">
      <c r="A8" s="24" t="s">
        <v>122</v>
      </c>
      <c r="B8" s="28">
        <v>1000</v>
      </c>
      <c r="C8" s="28" t="s">
        <v>84</v>
      </c>
      <c r="D8" s="28" t="s">
        <v>98</v>
      </c>
      <c r="E8" s="28" t="s">
        <v>86</v>
      </c>
      <c r="F8" s="30" t="s">
        <v>87</v>
      </c>
      <c r="G8" s="31" t="s">
        <v>88</v>
      </c>
      <c r="H8" s="22" t="s">
        <v>123</v>
      </c>
      <c r="I8" s="38" t="s">
        <v>124</v>
      </c>
      <c r="J8" s="41"/>
    </row>
    <row r="9" ht="74" customHeight="1" spans="1:10">
      <c r="A9" s="23"/>
      <c r="B9" s="28"/>
      <c r="C9" s="28" t="s">
        <v>91</v>
      </c>
      <c r="D9" s="28" t="s">
        <v>101</v>
      </c>
      <c r="E9" s="28"/>
      <c r="F9" s="28"/>
      <c r="G9" s="28" t="s">
        <v>102</v>
      </c>
      <c r="H9" s="22" t="s">
        <v>125</v>
      </c>
      <c r="I9" s="40"/>
      <c r="J9" s="41"/>
    </row>
    <row r="10" ht="57" customHeight="1" spans="1:10">
      <c r="A10" s="32" t="s">
        <v>126</v>
      </c>
      <c r="B10" s="28">
        <v>1500</v>
      </c>
      <c r="C10" s="28" t="s">
        <v>84</v>
      </c>
      <c r="D10" s="28" t="s">
        <v>93</v>
      </c>
      <c r="E10" s="28" t="s">
        <v>86</v>
      </c>
      <c r="F10" s="30" t="s">
        <v>87</v>
      </c>
      <c r="G10" s="31" t="s">
        <v>88</v>
      </c>
      <c r="H10" s="22" t="s">
        <v>127</v>
      </c>
      <c r="I10" s="42" t="s">
        <v>128</v>
      </c>
      <c r="J10" s="41"/>
    </row>
    <row r="11" ht="84" customHeight="1" spans="1:10">
      <c r="A11" s="33"/>
      <c r="B11" s="28"/>
      <c r="C11" s="28" t="s">
        <v>91</v>
      </c>
      <c r="D11" s="28" t="s">
        <v>93</v>
      </c>
      <c r="E11" s="28"/>
      <c r="F11" s="28"/>
      <c r="G11" s="28" t="s">
        <v>102</v>
      </c>
      <c r="H11" s="22" t="s">
        <v>129</v>
      </c>
      <c r="I11" s="40"/>
      <c r="J11" s="43"/>
    </row>
    <row r="12" ht="46" customHeight="1" spans="1:8">
      <c r="A12" s="34"/>
      <c r="B12" s="34"/>
      <c r="C12" s="34"/>
      <c r="D12" s="34"/>
      <c r="E12" s="34"/>
      <c r="F12" s="34"/>
      <c r="G12" s="34"/>
      <c r="H12" s="34"/>
    </row>
  </sheetData>
  <mergeCells count="26">
    <mergeCell ref="A1:H1"/>
    <mergeCell ref="A2:I2"/>
    <mergeCell ref="E4:G4"/>
    <mergeCell ref="A12:H12"/>
    <mergeCell ref="A4:A5"/>
    <mergeCell ref="A6:A7"/>
    <mergeCell ref="A8:A9"/>
    <mergeCell ref="A10:A11"/>
    <mergeCell ref="B4:B5"/>
    <mergeCell ref="B6:B7"/>
    <mergeCell ref="B8:B9"/>
    <mergeCell ref="B10:B11"/>
    <mergeCell ref="C4:C5"/>
    <mergeCell ref="D4:D5"/>
    <mergeCell ref="E6:E7"/>
    <mergeCell ref="E8:E9"/>
    <mergeCell ref="E10:E11"/>
    <mergeCell ref="F6:F7"/>
    <mergeCell ref="F8:F9"/>
    <mergeCell ref="F10:F11"/>
    <mergeCell ref="I4:I5"/>
    <mergeCell ref="I6:I7"/>
    <mergeCell ref="I8:I9"/>
    <mergeCell ref="I10:I11"/>
    <mergeCell ref="J4:J5"/>
    <mergeCell ref="J6:J11"/>
  </mergeCells>
  <pageMargins left="0.314583333333333" right="0.156944444444444" top="0.393055555555556" bottom="1" header="0.275" footer="0.5"/>
  <pageSetup paperSize="9" scale="9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9" workbookViewId="0">
      <selection activeCell="K10" sqref="K10"/>
    </sheetView>
  </sheetViews>
  <sheetFormatPr defaultColWidth="9" defaultRowHeight="13.5" outlineLevelCol="6"/>
  <cols>
    <col min="1" max="1" width="8.125" style="15" customWidth="1"/>
    <col min="2" max="2" width="9.75" style="15" customWidth="1"/>
    <col min="3" max="3" width="8.5" style="15" customWidth="1"/>
    <col min="4" max="4" width="7.125" style="15" customWidth="1"/>
    <col min="5" max="5" width="13.625" style="15" customWidth="1"/>
    <col min="6" max="6" width="14.75" style="15" customWidth="1"/>
    <col min="7" max="7" width="65.625" style="15" customWidth="1"/>
    <col min="8" max="8" width="9" style="15"/>
  </cols>
  <sheetData>
    <row r="1" s="15" customFormat="1" ht="47" customHeight="1" spans="1:7">
      <c r="A1" s="16" t="s">
        <v>130</v>
      </c>
      <c r="B1" s="16"/>
      <c r="C1" s="16"/>
      <c r="D1" s="16"/>
      <c r="E1" s="16"/>
      <c r="F1" s="16"/>
      <c r="G1" s="16"/>
    </row>
    <row r="2" ht="23" customHeight="1" spans="1:7">
      <c r="A2" s="17" t="s">
        <v>65</v>
      </c>
      <c r="B2" s="17" t="s">
        <v>68</v>
      </c>
      <c r="C2" s="17" t="s">
        <v>131</v>
      </c>
      <c r="D2" s="18" t="s">
        <v>132</v>
      </c>
      <c r="E2" s="18"/>
      <c r="F2" s="18"/>
      <c r="G2" s="18"/>
    </row>
    <row r="3" ht="20" customHeight="1" spans="1:7">
      <c r="A3" s="17"/>
      <c r="B3" s="17"/>
      <c r="C3" s="17"/>
      <c r="D3" s="17" t="s">
        <v>67</v>
      </c>
      <c r="E3" s="17" t="s">
        <v>133</v>
      </c>
      <c r="F3" s="18" t="s">
        <v>77</v>
      </c>
      <c r="G3" s="18"/>
    </row>
    <row r="4" ht="25" customHeight="1" spans="1:7">
      <c r="A4" s="17"/>
      <c r="B4" s="17"/>
      <c r="C4" s="17"/>
      <c r="D4" s="17"/>
      <c r="E4" s="18"/>
      <c r="F4" s="17" t="s">
        <v>134</v>
      </c>
      <c r="G4" s="18" t="s">
        <v>135</v>
      </c>
    </row>
    <row r="5" ht="27" customHeight="1" spans="1:7">
      <c r="A5" s="17"/>
      <c r="B5" s="17"/>
      <c r="C5" s="17"/>
      <c r="D5" s="17"/>
      <c r="E5" s="18"/>
      <c r="F5" s="17"/>
      <c r="G5" s="17" t="s">
        <v>136</v>
      </c>
    </row>
    <row r="6" ht="54" customHeight="1" spans="1:7">
      <c r="A6" s="19" t="s">
        <v>117</v>
      </c>
      <c r="B6" s="17" t="s">
        <v>84</v>
      </c>
      <c r="C6" s="19" t="s">
        <v>137</v>
      </c>
      <c r="D6" s="18">
        <v>800</v>
      </c>
      <c r="E6" s="20" t="s">
        <v>138</v>
      </c>
      <c r="F6" s="21" t="s">
        <v>139</v>
      </c>
      <c r="G6" s="22" t="s">
        <v>118</v>
      </c>
    </row>
    <row r="7" ht="57" customHeight="1" spans="1:7">
      <c r="A7" s="23"/>
      <c r="B7" s="17" t="s">
        <v>91</v>
      </c>
      <c r="C7" s="23"/>
      <c r="D7" s="18"/>
      <c r="E7" s="17"/>
      <c r="F7" s="17"/>
      <c r="G7" s="22" t="s">
        <v>121</v>
      </c>
    </row>
    <row r="8" ht="85" customHeight="1" spans="1:7">
      <c r="A8" s="24" t="s">
        <v>122</v>
      </c>
      <c r="B8" s="17" t="s">
        <v>84</v>
      </c>
      <c r="C8" s="24" t="s">
        <v>137</v>
      </c>
      <c r="D8" s="18">
        <v>1000</v>
      </c>
      <c r="E8" s="20" t="s">
        <v>138</v>
      </c>
      <c r="F8" s="21" t="s">
        <v>139</v>
      </c>
      <c r="G8" s="22" t="s">
        <v>123</v>
      </c>
    </row>
    <row r="9" ht="87" customHeight="1" spans="1:7">
      <c r="A9" s="23"/>
      <c r="B9" s="17" t="s">
        <v>91</v>
      </c>
      <c r="C9" s="23"/>
      <c r="D9" s="18"/>
      <c r="E9" s="17"/>
      <c r="F9" s="17" t="s">
        <v>102</v>
      </c>
      <c r="G9" s="22" t="s">
        <v>125</v>
      </c>
    </row>
    <row r="10" ht="81" customHeight="1" spans="1:7">
      <c r="A10" s="24" t="s">
        <v>126</v>
      </c>
      <c r="B10" s="17" t="s">
        <v>84</v>
      </c>
      <c r="C10" s="24" t="s">
        <v>137</v>
      </c>
      <c r="D10" s="18">
        <v>1500</v>
      </c>
      <c r="E10" s="20" t="s">
        <v>138</v>
      </c>
      <c r="F10" s="21" t="s">
        <v>139</v>
      </c>
      <c r="G10" s="22" t="s">
        <v>127</v>
      </c>
    </row>
    <row r="11" ht="100" customHeight="1" spans="1:7">
      <c r="A11" s="23"/>
      <c r="B11" s="17" t="s">
        <v>91</v>
      </c>
      <c r="C11" s="23"/>
      <c r="D11" s="18"/>
      <c r="E11" s="17"/>
      <c r="F11" s="17" t="s">
        <v>102</v>
      </c>
      <c r="G11" s="22" t="s">
        <v>129</v>
      </c>
    </row>
  </sheetData>
  <mergeCells count="21">
    <mergeCell ref="A1:G1"/>
    <mergeCell ref="D2:G2"/>
    <mergeCell ref="F3:G3"/>
    <mergeCell ref="A2:A5"/>
    <mergeCell ref="A6:A7"/>
    <mergeCell ref="A8:A9"/>
    <mergeCell ref="A10:A11"/>
    <mergeCell ref="B2:B5"/>
    <mergeCell ref="C2:C5"/>
    <mergeCell ref="C6:C7"/>
    <mergeCell ref="C8:C9"/>
    <mergeCell ref="C10:C11"/>
    <mergeCell ref="D3:D5"/>
    <mergeCell ref="D6:D7"/>
    <mergeCell ref="D8:D9"/>
    <mergeCell ref="D10:D11"/>
    <mergeCell ref="E3:E5"/>
    <mergeCell ref="E6:E7"/>
    <mergeCell ref="E8:E9"/>
    <mergeCell ref="E10:E11"/>
    <mergeCell ref="F4:F5"/>
  </mergeCells>
  <pageMargins left="0.75" right="0.75" top="0.472222222222222" bottom="0.354166666666667" header="0.314583333333333" footer="0.156944444444444"/>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
  <sheetViews>
    <sheetView workbookViewId="0">
      <selection activeCell="F33" sqref="F33"/>
    </sheetView>
  </sheetViews>
  <sheetFormatPr defaultColWidth="10" defaultRowHeight="13.5"/>
  <cols>
    <col min="1" max="1" width="5.7" style="1" customWidth="1"/>
    <col min="2" max="2" width="18.3166666666667" style="1" customWidth="1"/>
    <col min="3" max="3" width="12.3416666666667" style="1" customWidth="1"/>
    <col min="4" max="4" width="7.325" style="1" customWidth="1"/>
    <col min="5" max="8" width="8.2" style="1" customWidth="1"/>
    <col min="9" max="9" width="8.81666666666667" style="1" customWidth="1"/>
    <col min="10" max="11" width="9.75833333333333" style="1" customWidth="1"/>
    <col min="12" max="12" width="8.2" style="1" customWidth="1"/>
    <col min="13" max="13" width="9.75833333333333" style="1" customWidth="1"/>
    <col min="14" max="14" width="7.725" style="1" customWidth="1"/>
    <col min="15" max="15" width="7.6" style="1" customWidth="1"/>
    <col min="16" max="16" width="8.41666666666667" style="1" customWidth="1"/>
    <col min="17" max="17" width="12.5" style="1" customWidth="1"/>
    <col min="18" max="16384" width="10" style="1"/>
  </cols>
  <sheetData>
    <row r="1" s="1" customFormat="1" ht="38.4" customHeight="1" spans="1:16">
      <c r="A1" s="2"/>
      <c r="B1" s="3" t="s">
        <v>140</v>
      </c>
      <c r="C1" s="3"/>
      <c r="D1" s="3"/>
      <c r="E1" s="3"/>
      <c r="F1" s="3"/>
      <c r="G1" s="3"/>
      <c r="H1" s="3"/>
      <c r="I1" s="3"/>
      <c r="J1" s="3"/>
      <c r="K1" s="3"/>
      <c r="L1" s="3"/>
      <c r="M1" s="3"/>
      <c r="N1" s="3"/>
      <c r="O1" s="3"/>
      <c r="P1" s="3"/>
    </row>
    <row r="2" s="1" customFormat="1" ht="22.6" customHeight="1" spans="2:16">
      <c r="B2" s="4" t="s">
        <v>141</v>
      </c>
      <c r="C2" s="2" t="s">
        <v>142</v>
      </c>
      <c r="D2" s="5" t="s">
        <v>143</v>
      </c>
      <c r="E2" s="2" t="s">
        <v>144</v>
      </c>
      <c r="F2" s="2"/>
      <c r="G2" s="2"/>
      <c r="H2" s="2"/>
      <c r="J2" s="12"/>
      <c r="K2" s="12"/>
      <c r="O2" s="13" t="s">
        <v>145</v>
      </c>
      <c r="P2" s="13"/>
    </row>
    <row r="3" s="1" customFormat="1" ht="24.1" customHeight="1" spans="1:17">
      <c r="A3" s="6" t="s">
        <v>146</v>
      </c>
      <c r="B3" s="6" t="s">
        <v>147</v>
      </c>
      <c r="C3" s="6" t="s">
        <v>148</v>
      </c>
      <c r="D3" s="6" t="s">
        <v>149</v>
      </c>
      <c r="E3" s="7" t="s">
        <v>150</v>
      </c>
      <c r="F3" s="6" t="s">
        <v>151</v>
      </c>
      <c r="G3" s="6" t="s">
        <v>152</v>
      </c>
      <c r="H3" s="6" t="s">
        <v>153</v>
      </c>
      <c r="I3" s="6" t="s">
        <v>154</v>
      </c>
      <c r="J3" s="14" t="s">
        <v>155</v>
      </c>
      <c r="K3" s="14" t="s">
        <v>156</v>
      </c>
      <c r="L3" s="6" t="s">
        <v>157</v>
      </c>
      <c r="M3" s="6" t="s">
        <v>158</v>
      </c>
      <c r="N3" s="6" t="s">
        <v>159</v>
      </c>
      <c r="O3" s="6" t="s">
        <v>160</v>
      </c>
      <c r="P3" s="6" t="s">
        <v>161</v>
      </c>
      <c r="Q3" s="6" t="s">
        <v>162</v>
      </c>
    </row>
    <row r="4" s="1" customFormat="1" ht="19.9" customHeight="1" spans="1:17">
      <c r="A4" s="8">
        <v>1</v>
      </c>
      <c r="B4" s="9" t="s">
        <v>163</v>
      </c>
      <c r="C4" s="9" t="s">
        <v>164</v>
      </c>
      <c r="D4" s="8">
        <v>7828</v>
      </c>
      <c r="E4" s="10">
        <v>17529</v>
      </c>
      <c r="F4" s="11">
        <v>101.277318</v>
      </c>
      <c r="G4" s="11">
        <v>129.378280531426</v>
      </c>
      <c r="H4" s="11">
        <v>57.777008386103</v>
      </c>
      <c r="I4" s="11">
        <v>36.454935</v>
      </c>
      <c r="J4" s="11">
        <v>46.569922074604</v>
      </c>
      <c r="K4" s="11">
        <v>20.7969279479719</v>
      </c>
      <c r="L4" s="11">
        <v>33.972464</v>
      </c>
      <c r="M4" s="11">
        <v>0</v>
      </c>
      <c r="N4" s="11">
        <v>0</v>
      </c>
      <c r="O4" s="11">
        <v>33.972464</v>
      </c>
      <c r="P4" s="11">
        <v>2.482471</v>
      </c>
      <c r="Q4" s="1">
        <f>J4/0.6</f>
        <v>77.6165367910067</v>
      </c>
    </row>
    <row r="5" s="1" customFormat="1" ht="19.9" customHeight="1" spans="1:17">
      <c r="A5" s="8">
        <v>2</v>
      </c>
      <c r="B5" s="9" t="s">
        <v>163</v>
      </c>
      <c r="C5" s="9" t="s">
        <v>165</v>
      </c>
      <c r="D5" s="8">
        <v>4197</v>
      </c>
      <c r="E5" s="10">
        <v>11089</v>
      </c>
      <c r="F5" s="11">
        <v>85.441974</v>
      </c>
      <c r="G5" s="11">
        <v>203.578684774839</v>
      </c>
      <c r="H5" s="11">
        <v>77.051108305528</v>
      </c>
      <c r="I5" s="11">
        <v>34.215834</v>
      </c>
      <c r="J5" s="11">
        <v>81.5245032165833</v>
      </c>
      <c r="K5" s="11">
        <v>30.8556533501668</v>
      </c>
      <c r="L5" s="11">
        <v>32.911825</v>
      </c>
      <c r="M5" s="11">
        <v>0</v>
      </c>
      <c r="N5" s="11">
        <v>0</v>
      </c>
      <c r="O5" s="11">
        <v>32.911825</v>
      </c>
      <c r="P5" s="11">
        <v>1.304009</v>
      </c>
      <c r="Q5" s="1">
        <f>J5/0.6</f>
        <v>135.874172027639</v>
      </c>
    </row>
    <row r="6" s="1" customFormat="1" ht="19.9" customHeight="1" spans="1:17">
      <c r="A6" s="8">
        <v>3</v>
      </c>
      <c r="B6" s="9" t="s">
        <v>163</v>
      </c>
      <c r="C6" s="9" t="s">
        <v>166</v>
      </c>
      <c r="D6" s="8">
        <v>16463</v>
      </c>
      <c r="E6" s="10">
        <v>90403</v>
      </c>
      <c r="F6" s="11">
        <v>1370.80762</v>
      </c>
      <c r="G6" s="11">
        <v>832.659673206585</v>
      </c>
      <c r="H6" s="11">
        <v>151.63297899406</v>
      </c>
      <c r="I6" s="11">
        <v>953.975995</v>
      </c>
      <c r="J6" s="11">
        <v>579.466679827492</v>
      </c>
      <c r="K6" s="11">
        <v>105.524816101236</v>
      </c>
      <c r="L6" s="11">
        <v>868.894249</v>
      </c>
      <c r="M6" s="11">
        <v>79.700787</v>
      </c>
      <c r="N6" s="11">
        <v>0</v>
      </c>
      <c r="O6" s="11">
        <v>948.595036</v>
      </c>
      <c r="P6" s="11">
        <v>5.380959</v>
      </c>
      <c r="Q6" s="1">
        <f>J6/0.75</f>
        <v>772.622239769989</v>
      </c>
    </row>
    <row r="7" s="1" customFormat="1" ht="19.9" customHeight="1" spans="1:17">
      <c r="A7" s="8">
        <v>4</v>
      </c>
      <c r="B7" s="9" t="s">
        <v>163</v>
      </c>
      <c r="C7" s="9" t="s">
        <v>167</v>
      </c>
      <c r="D7" s="8">
        <v>14900</v>
      </c>
      <c r="E7" s="10">
        <v>91803</v>
      </c>
      <c r="F7" s="11">
        <v>1522.517471</v>
      </c>
      <c r="G7" s="11">
        <v>1021.82380604027</v>
      </c>
      <c r="H7" s="11">
        <v>165.846156552618</v>
      </c>
      <c r="I7" s="11">
        <v>1002.875531</v>
      </c>
      <c r="J7" s="11">
        <v>673.070826174497</v>
      </c>
      <c r="K7" s="11">
        <v>109.242130540396</v>
      </c>
      <c r="L7" s="11">
        <v>934.272333</v>
      </c>
      <c r="M7" s="11">
        <v>63.027858</v>
      </c>
      <c r="N7" s="11">
        <v>0</v>
      </c>
      <c r="O7" s="11">
        <v>997.300191</v>
      </c>
      <c r="P7" s="11">
        <v>5.57534</v>
      </c>
      <c r="Q7" s="1">
        <f>J7/0.75</f>
        <v>897.427768232663</v>
      </c>
    </row>
    <row r="8" s="1" customFormat="1" ht="19.9" customHeight="1" spans="1:17">
      <c r="A8" s="8">
        <v>5</v>
      </c>
      <c r="B8" s="9" t="s">
        <v>168</v>
      </c>
      <c r="C8" s="9" t="s">
        <v>166</v>
      </c>
      <c r="D8" s="8">
        <v>4627</v>
      </c>
      <c r="E8" s="10">
        <v>25729</v>
      </c>
      <c r="F8" s="11">
        <v>482.095423</v>
      </c>
      <c r="G8" s="11">
        <v>1041.9179230603</v>
      </c>
      <c r="H8" s="11">
        <v>187.374333631311</v>
      </c>
      <c r="I8" s="11">
        <v>433.918208</v>
      </c>
      <c r="J8" s="11">
        <v>937.795997406527</v>
      </c>
      <c r="K8" s="11">
        <v>168.64946480625</v>
      </c>
      <c r="L8" s="11">
        <v>329.518033</v>
      </c>
      <c r="M8" s="11">
        <v>1.409157</v>
      </c>
      <c r="N8" s="11">
        <v>0</v>
      </c>
      <c r="O8" s="11">
        <v>330.92719</v>
      </c>
      <c r="P8" s="11">
        <v>102.991018</v>
      </c>
      <c r="Q8" s="1">
        <f>J8/0.86</f>
        <v>1090.46046210061</v>
      </c>
    </row>
    <row r="9" s="1" customFormat="1" ht="19.9" customHeight="1" spans="1:17">
      <c r="A9" s="8">
        <v>6</v>
      </c>
      <c r="B9" s="9" t="s">
        <v>168</v>
      </c>
      <c r="C9" s="9" t="s">
        <v>167</v>
      </c>
      <c r="D9" s="8">
        <v>5101</v>
      </c>
      <c r="E9" s="10">
        <v>32672</v>
      </c>
      <c r="F9" s="11">
        <v>693.38781</v>
      </c>
      <c r="G9" s="11">
        <v>1359.3174083513</v>
      </c>
      <c r="H9" s="11">
        <v>212.226925195886</v>
      </c>
      <c r="I9" s="11">
        <v>615.759485</v>
      </c>
      <c r="J9" s="11">
        <v>1207.13484610861</v>
      </c>
      <c r="K9" s="11">
        <v>188.467031403036</v>
      </c>
      <c r="L9" s="11">
        <v>447.818198</v>
      </c>
      <c r="M9" s="11">
        <v>1.869831</v>
      </c>
      <c r="N9" s="11">
        <v>0</v>
      </c>
      <c r="O9" s="11">
        <v>449.688029</v>
      </c>
      <c r="P9" s="11">
        <v>166.071456</v>
      </c>
      <c r="Q9" s="1">
        <f>J9/0.86</f>
        <v>1403.64516989373</v>
      </c>
    </row>
    <row r="10" s="1" customFormat="1" ht="19" customHeight="1" spans="1:16">
      <c r="A10" s="8" t="s">
        <v>169</v>
      </c>
      <c r="B10" s="8"/>
      <c r="C10" s="8"/>
      <c r="D10" s="8">
        <v>53116</v>
      </c>
      <c r="E10" s="10">
        <v>269225</v>
      </c>
      <c r="F10" s="11">
        <v>4255.527616</v>
      </c>
      <c r="G10" s="11">
        <v>801.176221100986</v>
      </c>
      <c r="H10" s="11">
        <v>158.065841433745</v>
      </c>
      <c r="I10" s="11">
        <v>3077.199988</v>
      </c>
      <c r="J10" s="11">
        <v>579.335791098727</v>
      </c>
      <c r="K10" s="11">
        <v>114.29844880676</v>
      </c>
      <c r="L10" s="11">
        <v>2647.387102</v>
      </c>
      <c r="M10" s="11">
        <v>146.007633</v>
      </c>
      <c r="N10" s="11">
        <v>0</v>
      </c>
      <c r="O10" s="11">
        <v>2793.394735</v>
      </c>
      <c r="P10" s="11">
        <v>283.805253</v>
      </c>
    </row>
    <row r="14" s="1" customFormat="1" ht="19.5" spans="1:16">
      <c r="A14" s="2"/>
      <c r="B14" s="3" t="s">
        <v>140</v>
      </c>
      <c r="C14" s="3"/>
      <c r="D14" s="3"/>
      <c r="E14" s="3"/>
      <c r="F14" s="3"/>
      <c r="G14" s="3"/>
      <c r="H14" s="3"/>
      <c r="I14" s="3"/>
      <c r="J14" s="3"/>
      <c r="K14" s="3"/>
      <c r="L14" s="3"/>
      <c r="M14" s="3"/>
      <c r="N14" s="3"/>
      <c r="O14" s="3"/>
      <c r="P14" s="3"/>
    </row>
    <row r="15" s="1" customFormat="1" spans="2:16">
      <c r="B15" s="4" t="s">
        <v>141</v>
      </c>
      <c r="C15" s="2" t="s">
        <v>170</v>
      </c>
      <c r="D15" s="5" t="s">
        <v>143</v>
      </c>
      <c r="E15" s="2" t="s">
        <v>171</v>
      </c>
      <c r="F15" s="2"/>
      <c r="G15" s="2"/>
      <c r="H15" s="2"/>
      <c r="J15" s="12"/>
      <c r="K15" s="12"/>
      <c r="O15" s="13" t="s">
        <v>145</v>
      </c>
      <c r="P15" s="13"/>
    </row>
    <row r="16" s="1" customFormat="1" ht="33.75" spans="1:17">
      <c r="A16" s="6" t="s">
        <v>146</v>
      </c>
      <c r="B16" s="6" t="s">
        <v>147</v>
      </c>
      <c r="C16" s="6" t="s">
        <v>148</v>
      </c>
      <c r="D16" s="6" t="s">
        <v>149</v>
      </c>
      <c r="E16" s="7" t="s">
        <v>150</v>
      </c>
      <c r="F16" s="6" t="s">
        <v>151</v>
      </c>
      <c r="G16" s="6" t="s">
        <v>152</v>
      </c>
      <c r="H16" s="6" t="s">
        <v>153</v>
      </c>
      <c r="I16" s="6" t="s">
        <v>154</v>
      </c>
      <c r="J16" s="14" t="s">
        <v>155</v>
      </c>
      <c r="K16" s="14" t="s">
        <v>156</v>
      </c>
      <c r="L16" s="6" t="s">
        <v>157</v>
      </c>
      <c r="M16" s="6" t="s">
        <v>158</v>
      </c>
      <c r="N16" s="6" t="s">
        <v>159</v>
      </c>
      <c r="O16" s="6" t="s">
        <v>160</v>
      </c>
      <c r="P16" s="6" t="s">
        <v>161</v>
      </c>
      <c r="Q16" s="6" t="s">
        <v>162</v>
      </c>
    </row>
    <row r="17" s="1" customFormat="1" spans="1:17">
      <c r="A17" s="8">
        <v>1</v>
      </c>
      <c r="B17" s="9" t="s">
        <v>163</v>
      </c>
      <c r="C17" s="9" t="s">
        <v>164</v>
      </c>
      <c r="D17" s="8">
        <v>17124</v>
      </c>
      <c r="E17" s="10">
        <v>39341</v>
      </c>
      <c r="F17" s="11">
        <v>184.214704</v>
      </c>
      <c r="G17" s="11">
        <v>107.576911936463</v>
      </c>
      <c r="H17" s="11">
        <v>46.8251198495209</v>
      </c>
      <c r="I17" s="11">
        <v>75.712863</v>
      </c>
      <c r="J17" s="11">
        <v>44.2144726699369</v>
      </c>
      <c r="K17" s="11">
        <v>19.2452817671132</v>
      </c>
      <c r="L17" s="11">
        <v>73.276851</v>
      </c>
      <c r="M17" s="11">
        <v>0</v>
      </c>
      <c r="N17" s="11">
        <v>0</v>
      </c>
      <c r="O17" s="11">
        <v>73.276851</v>
      </c>
      <c r="P17" s="11">
        <v>2.436012</v>
      </c>
      <c r="Q17" s="1">
        <f t="shared" ref="Q17:Q22" si="0">J17/0.6</f>
        <v>73.6907877832282</v>
      </c>
    </row>
    <row r="18" s="1" customFormat="1" spans="1:17">
      <c r="A18" s="8">
        <v>2</v>
      </c>
      <c r="B18" s="9" t="s">
        <v>163</v>
      </c>
      <c r="C18" s="9" t="s">
        <v>165</v>
      </c>
      <c r="D18" s="8">
        <v>9076</v>
      </c>
      <c r="E18" s="10">
        <v>24527</v>
      </c>
      <c r="F18" s="11">
        <v>174.192243</v>
      </c>
      <c r="G18" s="11">
        <v>191.92622631115</v>
      </c>
      <c r="H18" s="11">
        <v>71.0206070860684</v>
      </c>
      <c r="I18" s="11">
        <v>77.145726</v>
      </c>
      <c r="J18" s="11">
        <v>84.999698104892</v>
      </c>
      <c r="K18" s="11">
        <v>31.4533885106209</v>
      </c>
      <c r="L18" s="11">
        <v>75.730615</v>
      </c>
      <c r="M18" s="11">
        <v>0</v>
      </c>
      <c r="N18" s="11">
        <v>0</v>
      </c>
      <c r="O18" s="11">
        <v>75.730615</v>
      </c>
      <c r="P18" s="11">
        <v>1.415111</v>
      </c>
      <c r="Q18" s="1">
        <f t="shared" si="0"/>
        <v>141.666163508153</v>
      </c>
    </row>
    <row r="19" s="1" customFormat="1" spans="1:17">
      <c r="A19" s="8">
        <v>3</v>
      </c>
      <c r="B19" s="9" t="s">
        <v>163</v>
      </c>
      <c r="C19" s="9" t="s">
        <v>166</v>
      </c>
      <c r="D19" s="8">
        <v>18004</v>
      </c>
      <c r="E19" s="10">
        <v>95817</v>
      </c>
      <c r="F19" s="11">
        <v>1422.064199</v>
      </c>
      <c r="G19" s="11">
        <v>789.860141635192</v>
      </c>
      <c r="H19" s="11">
        <v>148.414602732292</v>
      </c>
      <c r="I19" s="11">
        <v>987.987978</v>
      </c>
      <c r="J19" s="11">
        <v>548.760263274828</v>
      </c>
      <c r="K19" s="11">
        <v>103.111971570807</v>
      </c>
      <c r="L19" s="11">
        <v>877.509244</v>
      </c>
      <c r="M19" s="11">
        <v>108.717436</v>
      </c>
      <c r="N19" s="11">
        <v>0.00091</v>
      </c>
      <c r="O19" s="11">
        <v>986.22759</v>
      </c>
      <c r="P19" s="11">
        <v>1.760388</v>
      </c>
      <c r="Q19" s="1">
        <f>J19/0.75</f>
        <v>731.680351033104</v>
      </c>
    </row>
    <row r="20" s="1" customFormat="1" spans="1:17">
      <c r="A20" s="8">
        <v>4</v>
      </c>
      <c r="B20" s="9" t="s">
        <v>163</v>
      </c>
      <c r="C20" s="9" t="s">
        <v>167</v>
      </c>
      <c r="D20" s="8">
        <v>16321</v>
      </c>
      <c r="E20" s="10">
        <v>99808</v>
      </c>
      <c r="F20" s="11">
        <v>1642.33442</v>
      </c>
      <c r="G20" s="11">
        <v>1006.27070645181</v>
      </c>
      <c r="H20" s="11">
        <v>164.549376803463</v>
      </c>
      <c r="I20" s="11">
        <v>1085.690877</v>
      </c>
      <c r="J20" s="11">
        <v>665.21100238956</v>
      </c>
      <c r="K20" s="11">
        <v>108.777941347387</v>
      </c>
      <c r="L20" s="11">
        <v>987.947734</v>
      </c>
      <c r="M20" s="11">
        <v>95.664755</v>
      </c>
      <c r="N20" s="11">
        <v>0.088093</v>
      </c>
      <c r="O20" s="11">
        <v>1083.700582</v>
      </c>
      <c r="P20" s="11">
        <v>1.990295</v>
      </c>
      <c r="Q20" s="1">
        <f>J20/0.75</f>
        <v>886.94800318608</v>
      </c>
    </row>
    <row r="21" s="1" customFormat="1" spans="1:17">
      <c r="A21" s="8">
        <v>5</v>
      </c>
      <c r="B21" s="9" t="s">
        <v>168</v>
      </c>
      <c r="C21" s="9" t="s">
        <v>164</v>
      </c>
      <c r="D21" s="8">
        <v>53</v>
      </c>
      <c r="E21" s="10">
        <v>102</v>
      </c>
      <c r="F21" s="11">
        <v>1.094516</v>
      </c>
      <c r="G21" s="11">
        <v>206.512452830189</v>
      </c>
      <c r="H21" s="11">
        <v>107.305490196078</v>
      </c>
      <c r="I21" s="11">
        <v>0.532273</v>
      </c>
      <c r="J21" s="11">
        <v>100.428867924528</v>
      </c>
      <c r="K21" s="11">
        <v>52.1836274509804</v>
      </c>
      <c r="L21" s="11">
        <v>0.310167</v>
      </c>
      <c r="M21" s="11">
        <v>0</v>
      </c>
      <c r="N21" s="11">
        <v>0</v>
      </c>
      <c r="O21" s="11">
        <v>0.310167</v>
      </c>
      <c r="P21" s="11">
        <v>0.222106</v>
      </c>
      <c r="Q21" s="1">
        <f t="shared" si="0"/>
        <v>167.38144654088</v>
      </c>
    </row>
    <row r="22" s="1" customFormat="1" spans="1:17">
      <c r="A22" s="8">
        <v>6</v>
      </c>
      <c r="B22" s="9" t="s">
        <v>168</v>
      </c>
      <c r="C22" s="9" t="s">
        <v>165</v>
      </c>
      <c r="D22" s="8">
        <v>39</v>
      </c>
      <c r="E22" s="10">
        <v>75</v>
      </c>
      <c r="F22" s="11">
        <v>0.831201</v>
      </c>
      <c r="G22" s="11">
        <v>213.128461538462</v>
      </c>
      <c r="H22" s="11">
        <v>110.8268</v>
      </c>
      <c r="I22" s="11">
        <v>0.757068</v>
      </c>
      <c r="J22" s="11">
        <v>194.12</v>
      </c>
      <c r="K22" s="11">
        <v>100.9424</v>
      </c>
      <c r="L22" s="11">
        <v>0.393842</v>
      </c>
      <c r="M22" s="11">
        <v>0</v>
      </c>
      <c r="N22" s="11">
        <v>0</v>
      </c>
      <c r="O22" s="11">
        <v>0.393842</v>
      </c>
      <c r="P22" s="11">
        <v>0.363226</v>
      </c>
      <c r="Q22" s="1">
        <f t="shared" si="0"/>
        <v>323.533333333333</v>
      </c>
    </row>
    <row r="23" s="1" customFormat="1" spans="1:17">
      <c r="A23" s="8">
        <v>7</v>
      </c>
      <c r="B23" s="9" t="s">
        <v>168</v>
      </c>
      <c r="C23" s="9" t="s">
        <v>166</v>
      </c>
      <c r="D23" s="8">
        <v>5048</v>
      </c>
      <c r="E23" s="10">
        <v>26245</v>
      </c>
      <c r="F23" s="11">
        <v>456.491982</v>
      </c>
      <c r="G23" s="11">
        <v>904.302658478605</v>
      </c>
      <c r="H23" s="11">
        <v>173.934837873881</v>
      </c>
      <c r="I23" s="11">
        <v>417.430322</v>
      </c>
      <c r="J23" s="11">
        <v>826.922190966719</v>
      </c>
      <c r="K23" s="11">
        <v>159.051370546771</v>
      </c>
      <c r="L23" s="11">
        <v>332.159169</v>
      </c>
      <c r="M23" s="11">
        <v>0.913165</v>
      </c>
      <c r="N23" s="11">
        <v>0.004646</v>
      </c>
      <c r="O23" s="11">
        <v>333.07698</v>
      </c>
      <c r="P23" s="11">
        <v>84.353342</v>
      </c>
      <c r="Q23" s="1">
        <f>J23/0.86</f>
        <v>961.53743135665</v>
      </c>
    </row>
    <row r="24" s="1" customFormat="1" spans="1:17">
      <c r="A24" s="8">
        <v>8</v>
      </c>
      <c r="B24" s="9" t="s">
        <v>168</v>
      </c>
      <c r="C24" s="9" t="s">
        <v>167</v>
      </c>
      <c r="D24" s="8">
        <v>5382</v>
      </c>
      <c r="E24" s="10">
        <v>32993</v>
      </c>
      <c r="F24" s="11">
        <v>680.805925</v>
      </c>
      <c r="G24" s="11">
        <v>1264.96827387588</v>
      </c>
      <c r="H24" s="11">
        <v>206.348596672021</v>
      </c>
      <c r="I24" s="11">
        <v>619.063227</v>
      </c>
      <c r="J24" s="11">
        <v>1150.24754180602</v>
      </c>
      <c r="K24" s="11">
        <v>187.634718576668</v>
      </c>
      <c r="L24" s="11">
        <v>477.092034</v>
      </c>
      <c r="M24" s="11">
        <v>2.777463</v>
      </c>
      <c r="N24" s="11">
        <v>0</v>
      </c>
      <c r="O24" s="11">
        <v>479.869497</v>
      </c>
      <c r="P24" s="11">
        <v>139.19373</v>
      </c>
      <c r="Q24" s="1">
        <f>J24/0.86</f>
        <v>1337.49714163491</v>
      </c>
    </row>
    <row r="25" s="1" customFormat="1" spans="1:16">
      <c r="A25" s="8" t="s">
        <v>169</v>
      </c>
      <c r="B25" s="8"/>
      <c r="C25" s="8"/>
      <c r="D25" s="8">
        <v>71047</v>
      </c>
      <c r="E25" s="10">
        <v>318908</v>
      </c>
      <c r="F25" s="11">
        <v>4562.02919</v>
      </c>
      <c r="G25" s="11">
        <v>642.114260982167</v>
      </c>
      <c r="H25" s="11">
        <v>143.051575689541</v>
      </c>
      <c r="I25" s="11">
        <v>3264.320334</v>
      </c>
      <c r="J25" s="11">
        <v>459.459278224274</v>
      </c>
      <c r="K25" s="11">
        <v>102.359311588295</v>
      </c>
      <c r="L25" s="11">
        <v>2824.419656</v>
      </c>
      <c r="M25" s="11">
        <v>208.072819</v>
      </c>
      <c r="N25" s="11">
        <v>0.093649</v>
      </c>
      <c r="O25" s="11">
        <v>3032.586124</v>
      </c>
      <c r="P25" s="11">
        <v>231.73421</v>
      </c>
    </row>
  </sheetData>
  <mergeCells count="8">
    <mergeCell ref="B1:P1"/>
    <mergeCell ref="E2:F2"/>
    <mergeCell ref="O2:P2"/>
    <mergeCell ref="A10:C10"/>
    <mergeCell ref="B14:P14"/>
    <mergeCell ref="E15:F15"/>
    <mergeCell ref="O15:P15"/>
    <mergeCell ref="A25:C25"/>
  </mergeCells>
  <pageMargins left="0.156944444444444" right="0.156944444444444" top="1" bottom="1" header="0.5" footer="0.5"/>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附件3.家庭医生医保签约服务包考核指标</vt:lpstr>
      <vt:lpstr>医保普通包 </vt:lpstr>
      <vt:lpstr>医保特病包</vt:lpstr>
      <vt:lpstr>1</vt:lpstr>
      <vt:lpstr>2022-2023年两病费用情况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2024-07-18T10:06:00Z</dcterms:created>
  <dcterms:modified xsi:type="dcterms:W3CDTF">2025-10-09T08:02:08Z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9E4AF8F30B2A4856B99240E52D7F4FA8_13</vt:lpwstr>
  </property>
</Properties>
</file>