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/>
  </bookViews>
  <sheets>
    <sheet name="附件1.试点乡镇（街道）及基层医疗机构名单" sheetId="3" r:id="rId1"/>
    <sheet name="医保普通包 " sheetId="5" state="hidden" r:id="rId2"/>
    <sheet name="医保特病包" sheetId="1" state="hidden" r:id="rId3"/>
    <sheet name="1" sheetId="2" state="hidden" r:id="rId4"/>
    <sheet name="2022-2023年两病费用情况" sheetId="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<sst xmlns="http://schemas.openxmlformats.org/spreadsheetml/2006/main" count="263" uniqueCount="143">
  <si>
    <t>附件1</t>
  </si>
  <si>
    <t>广安市“两病”人群家庭医生医保签约服务首批试点乡镇（街道）及基层医疗机构名单</t>
  </si>
  <si>
    <t>县（市、区）</t>
  </si>
  <si>
    <t>试点乡镇（街道）</t>
  </si>
  <si>
    <t>对应基层医疗机构</t>
  </si>
  <si>
    <t>广安区</t>
  </si>
  <si>
    <t>浓洄街道</t>
  </si>
  <si>
    <t>浓洄社区卫生服务中心</t>
  </si>
  <si>
    <t>花桥镇</t>
  </si>
  <si>
    <t>花桥中心卫生院（广安区第二人民医院）</t>
  </si>
  <si>
    <t>前锋区</t>
  </si>
  <si>
    <t>代市镇</t>
  </si>
  <si>
    <t>代市中心卫生院</t>
  </si>
  <si>
    <t>华蓥市</t>
  </si>
  <si>
    <t>高兴镇</t>
  </si>
  <si>
    <t>高兴镇中心卫生院</t>
  </si>
  <si>
    <t>岳池县</t>
  </si>
  <si>
    <t>苟角镇</t>
  </si>
  <si>
    <t>苟角镇中心卫生院</t>
  </si>
  <si>
    <t>坪滩镇</t>
  </si>
  <si>
    <t>坪滩镇中心卫生院</t>
  </si>
  <si>
    <t>武胜县</t>
  </si>
  <si>
    <t>华封镇</t>
  </si>
  <si>
    <t>华封镇卫生院</t>
  </si>
  <si>
    <t>真静乡</t>
  </si>
  <si>
    <t>真静乡卫生院</t>
  </si>
  <si>
    <t>邻水县</t>
  </si>
  <si>
    <t>鼎屏镇</t>
  </si>
  <si>
    <t>北城社区卫生服务中心</t>
  </si>
  <si>
    <t>高滩镇</t>
  </si>
  <si>
    <t>高滩镇中心卫生院</t>
  </si>
  <si>
    <t>广安经开区</t>
  </si>
  <si>
    <t>广福街道</t>
  </si>
  <si>
    <t>广福社区卫生服务中心</t>
  </si>
  <si>
    <t>附表1</t>
  </si>
  <si>
    <t>高血压糖尿病人群拓展延伸家医签约服务试点测算表（医保普通包）</t>
  </si>
  <si>
    <t>病
名</t>
  </si>
  <si>
    <t>试点区域普通两病人数</t>
  </si>
  <si>
    <t>服务包计划标准</t>
  </si>
  <si>
    <t>年龄段</t>
  </si>
  <si>
    <t>人员比例</t>
  </si>
  <si>
    <t>基公卫要求开展的服务内容</t>
  </si>
  <si>
    <t>普通医保服务包须增加的检查检验项目</t>
  </si>
  <si>
    <t>医保服务包检查费用合计(除按照询价二级乙等医疗机构执行价格的80%计算）</t>
  </si>
  <si>
    <r>
      <rPr>
        <sz val="10"/>
        <rFont val="宋体"/>
        <charset val="134"/>
        <scheme val="minor"/>
      </rPr>
      <t>药物费用（</t>
    </r>
    <r>
      <rPr>
        <b/>
        <sz val="10"/>
        <rFont val="宋体"/>
        <charset val="134"/>
        <scheme val="minor"/>
      </rPr>
      <t>卫健测算稳定无并发症人员最低药物费用*2倍</t>
    </r>
    <r>
      <rPr>
        <sz val="10"/>
        <rFont val="宋体"/>
        <charset val="134"/>
        <scheme val="minor"/>
      </rPr>
      <t>）</t>
    </r>
  </si>
  <si>
    <t>最终测算预计人均费用</t>
  </si>
  <si>
    <t>日常健康管理服务</t>
  </si>
  <si>
    <t>体格检查</t>
  </si>
  <si>
    <t>检查检验情况</t>
  </si>
  <si>
    <t>项目名称及价格
（括号内价格为我市某二级乙等基层医疗机构执行价格）</t>
  </si>
  <si>
    <t>费用（元）</t>
  </si>
  <si>
    <t>检查费用小计（元）</t>
  </si>
  <si>
    <t>人均需增加的检查费用</t>
  </si>
  <si>
    <t>高血压</t>
  </si>
  <si>
    <t>150元</t>
  </si>
  <si>
    <t>65岁及以上人群</t>
  </si>
  <si>
    <t>约占高血压人群70%</t>
  </si>
  <si>
    <t>按照国家基本公共卫生服务规范
项目要求提供</t>
  </si>
  <si>
    <r>
      <rPr>
        <b/>
        <sz val="10"/>
        <rFont val="宋体"/>
        <charset val="134"/>
        <scheme val="minor"/>
      </rPr>
      <t>每年1次</t>
    </r>
    <r>
      <rPr>
        <sz val="10"/>
        <rFont val="宋体"/>
        <charset val="134"/>
        <scheme val="minor"/>
      </rPr>
      <t xml:space="preserve">
测体温、脉搏、呼吸、血压、体重、腰围、皮肤、浅表淋巴结、肺部、心脏、腹部等常规检查</t>
    </r>
  </si>
  <si>
    <t>血常规、尿常规、肝功能、肾功能、空腹血糖、血脂、心电图和腹部B超</t>
  </si>
  <si>
    <t>血电解质（钾、钠、氯）20元</t>
  </si>
  <si>
    <t>26.8*2</t>
  </si>
  <si>
    <t>35岁至64岁人群</t>
  </si>
  <si>
    <t>约占高血压人群30%</t>
  </si>
  <si>
    <t>——</t>
  </si>
  <si>
    <t>尿常规7.2元（8元）、肝功能46.8元（25元）、肾功能15.3元（12元）、血电解质（钾、钠、氯）20元、心电图15元、血脂59元（36元）</t>
  </si>
  <si>
    <t>163.3（116）</t>
  </si>
  <si>
    <t>糖尿病</t>
  </si>
  <si>
    <t>200元</t>
  </si>
  <si>
    <t>约占糖尿病人群65%</t>
  </si>
  <si>
    <t xml:space="preserve">  糖化血红蛋白26元×2次、眼底检查14元</t>
  </si>
  <si>
    <t>30.36*2</t>
  </si>
  <si>
    <t>约占糖尿病人群35%</t>
  </si>
  <si>
    <t>空腹血糖</t>
  </si>
  <si>
    <t xml:space="preserve">  糖化血红蛋白26元×2次、眼底检查14元、血脂59元（36元）、肝功能46.8元（25元）、肾功能15.3元（12元）</t>
  </si>
  <si>
    <t>187.1（139）</t>
  </si>
  <si>
    <t>高血压糖尿病叠加</t>
  </si>
  <si>
    <t>300元</t>
  </si>
  <si>
    <t>血电解质（钾、钠、氯）20元、糖化血红蛋白26×2元、眼底检查14元</t>
  </si>
  <si>
    <t>26.8*2+30.36*2</t>
  </si>
  <si>
    <t>尿常规7.2元（8元）、肝功能46.8元（25元）、肾功能15.3元（12元）、血电解质（钾、钠、氯）20元、心电图15元、血脂59元（36元）、糖化血红蛋白26元×2次、眼底检查14元、</t>
  </si>
  <si>
    <t>219.3（182）</t>
  </si>
  <si>
    <t>附表2</t>
  </si>
  <si>
    <t>高血压糖尿病人群拓展延伸家医签约服务试点测算表（医保特病包）</t>
  </si>
  <si>
    <t>服务包计划标准（元）</t>
  </si>
  <si>
    <t>特病医保服务包须增加的检查检验项目</t>
  </si>
  <si>
    <t>医保系统2023年人均医疗费用（含检查和药物）</t>
  </si>
  <si>
    <t>备注</t>
  </si>
  <si>
    <t>高血压（特病）</t>
  </si>
  <si>
    <r>
      <rPr>
        <sz val="10"/>
        <color theme="1"/>
        <rFont val="宋体"/>
        <charset val="134"/>
        <scheme val="minor"/>
      </rPr>
      <t xml:space="preserve">  每年一次：
        眼底检查14元、胸部X线，尿微量蛋白</t>
    </r>
    <r>
      <rPr>
        <strike/>
        <sz val="10"/>
        <color indexed="10"/>
        <rFont val="宋体"/>
        <charset val="134"/>
      </rPr>
      <t>，心脏彩超</t>
    </r>
  </si>
  <si>
    <t>731.68元</t>
  </si>
  <si>
    <t>进行了医保结算的人员，主要是特病认定人员中疾病程度较明显的人员，大范围签约后逻辑上人均用药费用会进一步降低。</t>
  </si>
  <si>
    <r>
      <rPr>
        <sz val="10"/>
        <color theme="1"/>
        <rFont val="宋体"/>
        <charset val="134"/>
        <scheme val="minor"/>
      </rPr>
      <t xml:space="preserve">  每年一次：
          血常规13.5元、尿常规7.2元、血电解质（钾、钠、氯）20元、血脂59元（36元）、肝功能46.8元（25元）、肾功能15.3元（12元）、眼底检查14元、胸部X线，血糖，尿微量蛋白</t>
    </r>
    <r>
      <rPr>
        <strike/>
        <sz val="10"/>
        <color indexed="10"/>
        <rFont val="宋体"/>
        <charset val="134"/>
      </rPr>
      <t>，心脏彩超</t>
    </r>
    <r>
      <rPr>
        <sz val="10"/>
        <color indexed="10"/>
        <rFont val="宋体"/>
        <charset val="134"/>
      </rPr>
      <t>（更换为心电图）</t>
    </r>
  </si>
  <si>
    <t>糖尿病（特病）</t>
  </si>
  <si>
    <t>每季度一次：
        空腹血糖4.5元、糖化血红蛋白26元/次。
每年度一次：
       视力及眼底检查、足弓动脉搏动、尿白蛋白、尿肌酐、周围神经病变检查。</t>
  </si>
  <si>
    <t>886.94元</t>
  </si>
  <si>
    <t>每季度一次：
        糖化血红蛋白26/次。
每年度一次：
       心电图15元、视力及眼底检查、尿常规，足弓动脉搏动、血脂59元（36元）、肝功能46.8元（25元）、肾功能15.3元（12元）、尿白蛋白、尿肌酐、周围神经病变检查。</t>
  </si>
  <si>
    <t>高血压、糖尿病叠加（特病）</t>
  </si>
  <si>
    <t>每季度一次：
        空腹血糖4.5元、糖化血红蛋白26元/次。
每年度一次：
        血电解质（钾、钠、氯）20元、视力及眼底检查、足弓动脉搏动、尿白蛋白、尿肌酐、周围神经病变检查。</t>
  </si>
  <si>
    <t>缺乏基础数据无法测算，但因检查项目大部分重复，两病叠加人群检查费用可节约大部分检查费用</t>
  </si>
  <si>
    <t>每季度一次：
        空腹血糖4.5元、糖化血红蛋白26元/次。
每年度一次：
         血常规13.5元、尿常规7.2元、血电解质（钾、钠、氯）20元、心电图15元、视力及眼底检查、足弓动脉搏动、血脂59元（36元）、肝功能46.8元（25元）、肾功能15.3元（12元）、尿白蛋白、尿肌酐、周围神经病变检查。</t>
  </si>
  <si>
    <r>
      <rPr>
        <sz val="20"/>
        <color theme="1"/>
        <rFont val="方正小标宋_GBK"/>
        <charset val="134"/>
      </rPr>
      <t>高血压糖尿病人群拓展延伸家医签约服务试点测算表</t>
    </r>
    <r>
      <rPr>
        <sz val="20"/>
        <color indexed="8"/>
        <rFont val="方正小标宋_GBK"/>
        <charset val="134"/>
      </rPr>
      <t>（医保特病包）</t>
    </r>
  </si>
  <si>
    <t>基 础
服务包
（A包）</t>
  </si>
  <si>
    <t>特病医保服务包</t>
  </si>
  <si>
    <t>体格检查
（由基公卫经费承担）</t>
  </si>
  <si>
    <r>
      <rPr>
        <sz val="10"/>
        <color theme="1"/>
        <rFont val="宋体"/>
        <charset val="134"/>
        <scheme val="minor"/>
      </rPr>
      <t xml:space="preserve">由基公卫经费
</t>
    </r>
    <r>
      <rPr>
        <b/>
        <sz val="10"/>
        <color indexed="8"/>
        <rFont val="黑体"/>
        <charset val="134"/>
      </rPr>
      <t>承担的</t>
    </r>
    <r>
      <rPr>
        <sz val="10"/>
        <color theme="1"/>
        <rFont val="宋体"/>
        <charset val="134"/>
        <scheme val="minor"/>
      </rPr>
      <t>检查项目</t>
    </r>
  </si>
  <si>
    <t>须增加检查检验项目</t>
  </si>
  <si>
    <r>
      <rPr>
        <sz val="10"/>
        <color theme="1"/>
        <rFont val="宋体"/>
        <charset val="134"/>
        <scheme val="minor"/>
      </rPr>
      <t xml:space="preserve">项目名称及价格项目名称及价格
</t>
    </r>
    <r>
      <rPr>
        <sz val="10"/>
        <color indexed="10"/>
        <rFont val="宋体"/>
        <charset val="134"/>
      </rPr>
      <t>（括号内价格为我市某二级乙等基层医疗机构执行价格）</t>
    </r>
  </si>
  <si>
    <t>按照国家基本公共卫生服务规范项目要求提供</t>
  </si>
  <si>
    <r>
      <rPr>
        <b/>
        <sz val="10"/>
        <color theme="1"/>
        <rFont val="宋体"/>
        <charset val="134"/>
        <scheme val="minor"/>
      </rPr>
      <t>每年1次</t>
    </r>
    <r>
      <rPr>
        <sz val="10"/>
        <color theme="1"/>
        <rFont val="宋体"/>
        <charset val="134"/>
        <scheme val="minor"/>
      </rPr>
      <t xml:space="preserve">
测体温、脉搏、呼吸、血压、体重、腰围、皮肤、浅表淋巴结、肺部、心脏、腹部等常规检查</t>
    </r>
  </si>
  <si>
    <t xml:space="preserve">  血常规、尿常规、肝功能、肾功能、空腹血糖、血脂、心电图和腹部B超</t>
  </si>
  <si>
    <t>广安市医保业务数据结算情况统计表（门特）</t>
  </si>
  <si>
    <t>结算时间段：</t>
  </si>
  <si>
    <t>202201</t>
  </si>
  <si>
    <t>至</t>
  </si>
  <si>
    <t>202212</t>
  </si>
  <si>
    <t>（单位：人次、万元）</t>
  </si>
  <si>
    <t>序号</t>
  </si>
  <si>
    <t>险种</t>
  </si>
  <si>
    <t>病种</t>
  </si>
  <si>
    <t>人数</t>
  </si>
  <si>
    <t>人次</t>
  </si>
  <si>
    <t>医疗费总额</t>
  </si>
  <si>
    <t>人均费用</t>
  </si>
  <si>
    <t>均次费用</t>
  </si>
  <si>
    <t>医保支付总额</t>
  </si>
  <si>
    <t>人均报销金额</t>
  </si>
  <si>
    <t>均次报销金额</t>
  </si>
  <si>
    <t>统筹基金支出</t>
  </si>
  <si>
    <t>医疗救助基金支出</t>
  </si>
  <si>
    <t>其它基金支付</t>
  </si>
  <si>
    <t>基金支付总额</t>
  </si>
  <si>
    <t>个人账户支出</t>
  </si>
  <si>
    <t>人均药品费用(门特含治疗检查）</t>
  </si>
  <si>
    <t>城乡居民基本医疗保险</t>
  </si>
  <si>
    <t>两病-高血压</t>
  </si>
  <si>
    <t>两病-糖尿病</t>
  </si>
  <si>
    <t>门特-高血压</t>
  </si>
  <si>
    <t>门特-糖尿病</t>
  </si>
  <si>
    <t>职工基本医疗保险</t>
  </si>
  <si>
    <t>合计：</t>
  </si>
  <si>
    <t>202301</t>
  </si>
  <si>
    <t>202312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</si>
</sst>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0"/>
  </numFmts>
  <fonts count="4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9"/>
      <name val="SimSun"/>
      <charset val="134"/>
    </font>
    <font>
      <sz val="20"/>
      <color theme="1"/>
      <name val="方正小标宋_GBK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color theme="1"/>
      <name val="方正黑体_GBK"/>
      <charset val="134"/>
    </font>
    <font>
      <sz val="11"/>
      <color theme="1"/>
      <name val="方正黑体_GBK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6"/>
      <name val="方正小标宋_GBK"/>
      <charset val="134"/>
    </font>
    <font>
      <sz val="10"/>
      <name val="方正黑体_GBK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indexed="10"/>
      <name val="宋体"/>
      <charset val="134"/>
    </font>
    <font>
      <b/>
      <sz val="10"/>
      <color indexed="8"/>
      <name val="黑体"/>
      <charset val="134"/>
    </font>
    <font>
      <strike/>
      <sz val="10"/>
      <color indexed="10"/>
      <name val="宋体"/>
      <charset val="134"/>
    </font>
    <font>
      <sz val="20"/>
      <color indexed="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A2" sqref="A2:C2"/>
    </sheetView>
  </sheetViews>
  <sheetFormatPr defaultColWidth="9" defaultRowHeight="14.25" outlineLevelCol="2"/>
  <cols>
    <col min="1" max="1" width="34.75" style="48" customWidth="1"/>
    <col min="2" max="2" width="46.125" style="48" customWidth="1"/>
    <col min="3" max="3" width="51" style="48" customWidth="1"/>
    <col min="4" max="16384" width="9" style="48"/>
  </cols>
  <sheetData>
    <row r="1" s="48" customFormat="1" ht="21" spans="1:3">
      <c r="A1" s="49" t="s">
        <v>0</v>
      </c>
      <c r="B1" s="50"/>
      <c r="C1" s="50"/>
    </row>
    <row r="2" s="48" customFormat="1" ht="44" customHeight="1" spans="1:3">
      <c r="A2" s="51" t="s">
        <v>1</v>
      </c>
      <c r="B2" s="51"/>
      <c r="C2" s="51"/>
    </row>
    <row r="3" s="48" customFormat="1" ht="49" customHeight="1" spans="1:3">
      <c r="A3" s="52" t="s">
        <v>2</v>
      </c>
      <c r="B3" s="53" t="s">
        <v>3</v>
      </c>
      <c r="C3" s="52" t="s">
        <v>4</v>
      </c>
    </row>
    <row r="4" s="48" customFormat="1" ht="26" customHeight="1" spans="1:3">
      <c r="A4" s="54" t="s">
        <v>5</v>
      </c>
      <c r="B4" s="55" t="s">
        <v>6</v>
      </c>
      <c r="C4" s="55" t="s">
        <v>7</v>
      </c>
    </row>
    <row r="5" s="48" customFormat="1" ht="26" customHeight="1" spans="1:3">
      <c r="A5" s="56"/>
      <c r="B5" s="55" t="s">
        <v>8</v>
      </c>
      <c r="C5" s="55" t="s">
        <v>9</v>
      </c>
    </row>
    <row r="6" s="48" customFormat="1" ht="26" customHeight="1" spans="1:3">
      <c r="A6" s="55" t="s">
        <v>10</v>
      </c>
      <c r="B6" s="55" t="s">
        <v>11</v>
      </c>
      <c r="C6" s="55" t="s">
        <v>12</v>
      </c>
    </row>
    <row r="7" s="48" customFormat="1" ht="26" customHeight="1" spans="1:3">
      <c r="A7" s="55" t="s">
        <v>13</v>
      </c>
      <c r="B7" s="55" t="s">
        <v>14</v>
      </c>
      <c r="C7" s="55" t="s">
        <v>15</v>
      </c>
    </row>
    <row r="8" s="48" customFormat="1" ht="26" customHeight="1" spans="1:3">
      <c r="A8" s="54" t="s">
        <v>16</v>
      </c>
      <c r="B8" s="55" t="s">
        <v>17</v>
      </c>
      <c r="C8" s="55" t="s">
        <v>18</v>
      </c>
    </row>
    <row r="9" s="48" customFormat="1" ht="26" customHeight="1" spans="1:3">
      <c r="A9" s="56"/>
      <c r="B9" s="55" t="s">
        <v>19</v>
      </c>
      <c r="C9" s="55" t="s">
        <v>20</v>
      </c>
    </row>
    <row r="10" s="48" customFormat="1" ht="26" customHeight="1" spans="1:3">
      <c r="A10" s="54" t="s">
        <v>21</v>
      </c>
      <c r="B10" s="55" t="s">
        <v>22</v>
      </c>
      <c r="C10" s="55" t="s">
        <v>23</v>
      </c>
    </row>
    <row r="11" s="48" customFormat="1" ht="26" customHeight="1" spans="1:3">
      <c r="A11" s="57"/>
      <c r="B11" s="54" t="s">
        <v>24</v>
      </c>
      <c r="C11" s="54" t="s">
        <v>25</v>
      </c>
    </row>
    <row r="12" s="48" customFormat="1" ht="26" customHeight="1" spans="1:3">
      <c r="A12" s="55" t="s">
        <v>26</v>
      </c>
      <c r="B12" s="55" t="s">
        <v>27</v>
      </c>
      <c r="C12" s="55" t="s">
        <v>28</v>
      </c>
    </row>
    <row r="13" s="48" customFormat="1" ht="26" customHeight="1" spans="1:3">
      <c r="A13" s="55"/>
      <c r="B13" s="55" t="s">
        <v>29</v>
      </c>
      <c r="C13" s="55" t="s">
        <v>30</v>
      </c>
    </row>
    <row r="14" ht="31" customHeight="1" spans="1:3">
      <c r="A14" s="55" t="s">
        <v>31</v>
      </c>
      <c r="B14" s="55" t="s">
        <v>32</v>
      </c>
      <c r="C14" s="55" t="s">
        <v>33</v>
      </c>
    </row>
  </sheetData>
  <mergeCells count="5">
    <mergeCell ref="A2:C2"/>
    <mergeCell ref="A4:A5"/>
    <mergeCell ref="A8:A9"/>
    <mergeCell ref="A10:A11"/>
    <mergeCell ref="A12:A1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1" sqref="I11"/>
    </sheetView>
  </sheetViews>
  <sheetFormatPr defaultColWidth="9" defaultRowHeight="13.5"/>
  <cols>
    <col min="1" max="3" width="5.875" style="15" customWidth="1"/>
    <col min="4" max="5" width="7.125" style="15" customWidth="1"/>
    <col min="6" max="6" width="8.5" style="15" customWidth="1"/>
    <col min="7" max="7" width="13.5" style="15" customWidth="1"/>
    <col min="8" max="8" width="14.75" style="15" customWidth="1"/>
    <col min="9" max="9" width="37.125" style="15" customWidth="1"/>
    <col min="10" max="10" width="8.5" style="15" customWidth="1"/>
    <col min="11" max="11" width="14.75" customWidth="1"/>
    <col min="12" max="12" width="9.875" customWidth="1"/>
    <col min="13" max="13" width="12.875" customWidth="1"/>
  </cols>
  <sheetData>
    <row r="1" ht="35" customHeight="1" spans="1:10">
      <c r="A1" s="25" t="s">
        <v>34</v>
      </c>
      <c r="B1" s="25"/>
      <c r="C1" s="25"/>
      <c r="D1" s="26"/>
      <c r="E1" s="26"/>
      <c r="F1" s="26"/>
      <c r="G1" s="26"/>
      <c r="H1" s="26"/>
      <c r="I1" s="26"/>
      <c r="J1" s="26"/>
    </row>
    <row r="2" s="15" customFormat="1" ht="34" customHeight="1" spans="1:14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="15" customFormat="1" ht="21" customHeight="1" spans="1:5">
      <c r="A3" s="27"/>
      <c r="B3" s="27"/>
      <c r="C3" s="27"/>
      <c r="D3" s="27"/>
      <c r="E3" s="27"/>
    </row>
    <row r="4" ht="44" customHeight="1" spans="1:14">
      <c r="A4" s="28" t="s">
        <v>36</v>
      </c>
      <c r="B4" s="28" t="s">
        <v>37</v>
      </c>
      <c r="C4" s="28" t="s">
        <v>38</v>
      </c>
      <c r="D4" s="28" t="s">
        <v>39</v>
      </c>
      <c r="E4" s="28" t="s">
        <v>40</v>
      </c>
      <c r="F4" s="28" t="s">
        <v>41</v>
      </c>
      <c r="G4" s="28"/>
      <c r="H4" s="28"/>
      <c r="I4" s="29" t="s">
        <v>42</v>
      </c>
      <c r="J4" s="29"/>
      <c r="K4" s="28" t="s">
        <v>43</v>
      </c>
      <c r="L4" s="28"/>
      <c r="M4" s="28" t="s">
        <v>44</v>
      </c>
      <c r="N4" s="35" t="s">
        <v>45</v>
      </c>
    </row>
    <row r="5" ht="44" customHeight="1" spans="1:14">
      <c r="A5" s="28"/>
      <c r="B5" s="28"/>
      <c r="C5" s="28"/>
      <c r="D5" s="28"/>
      <c r="E5" s="28"/>
      <c r="F5" s="28" t="s">
        <v>46</v>
      </c>
      <c r="G5" s="28" t="s">
        <v>47</v>
      </c>
      <c r="H5" s="29" t="s">
        <v>48</v>
      </c>
      <c r="I5" s="17" t="s">
        <v>49</v>
      </c>
      <c r="J5" s="28" t="s">
        <v>50</v>
      </c>
      <c r="K5" s="28" t="s">
        <v>51</v>
      </c>
      <c r="L5" s="31" t="s">
        <v>52</v>
      </c>
      <c r="M5" s="28"/>
      <c r="N5" s="35"/>
    </row>
    <row r="6" ht="44" customHeight="1" spans="1:14">
      <c r="A6" s="28" t="s">
        <v>53</v>
      </c>
      <c r="B6" s="28">
        <v>23025</v>
      </c>
      <c r="C6" s="28" t="s">
        <v>54</v>
      </c>
      <c r="D6" s="28" t="s">
        <v>55</v>
      </c>
      <c r="E6" s="28" t="s">
        <v>56</v>
      </c>
      <c r="F6" s="28" t="s">
        <v>57</v>
      </c>
      <c r="G6" s="30" t="s">
        <v>58</v>
      </c>
      <c r="H6" s="31" t="s">
        <v>59</v>
      </c>
      <c r="I6" s="22" t="s">
        <v>60</v>
      </c>
      <c r="J6" s="28">
        <v>20</v>
      </c>
      <c r="K6" s="44">
        <f>B6*J6*0.8*0.7</f>
        <v>257880</v>
      </c>
      <c r="L6" s="44">
        <f>(K6+K7)/B6</f>
        <v>39.04</v>
      </c>
      <c r="M6" s="29" t="s">
        <v>61</v>
      </c>
      <c r="N6" s="38">
        <f>L6+26.8*2</f>
        <v>92.64</v>
      </c>
    </row>
    <row r="7" ht="44" customHeight="1" spans="1:14">
      <c r="A7" s="28"/>
      <c r="B7" s="28"/>
      <c r="C7" s="28"/>
      <c r="D7" s="28" t="s">
        <v>62</v>
      </c>
      <c r="E7" s="28" t="s">
        <v>63</v>
      </c>
      <c r="F7" s="28"/>
      <c r="G7" s="28"/>
      <c r="H7" s="28" t="s">
        <v>64</v>
      </c>
      <c r="I7" s="22" t="s">
        <v>65</v>
      </c>
      <c r="J7" s="45" t="s">
        <v>66</v>
      </c>
      <c r="K7" s="44">
        <f>B6*116*0.8*0.3</f>
        <v>641016</v>
      </c>
      <c r="L7" s="44"/>
      <c r="M7" s="29"/>
      <c r="N7" s="40"/>
    </row>
    <row r="8" ht="44" customHeight="1" spans="1:14">
      <c r="A8" s="28" t="s">
        <v>67</v>
      </c>
      <c r="B8" s="28">
        <v>4941</v>
      </c>
      <c r="C8" s="28" t="s">
        <v>68</v>
      </c>
      <c r="D8" s="28" t="s">
        <v>55</v>
      </c>
      <c r="E8" s="28" t="s">
        <v>69</v>
      </c>
      <c r="F8" s="28" t="s">
        <v>57</v>
      </c>
      <c r="G8" s="30" t="s">
        <v>58</v>
      </c>
      <c r="H8" s="31" t="s">
        <v>59</v>
      </c>
      <c r="I8" s="22" t="s">
        <v>70</v>
      </c>
      <c r="J8" s="29">
        <v>66</v>
      </c>
      <c r="K8" s="44">
        <f>B8*J8*0.8*0.65</f>
        <v>169575.12</v>
      </c>
      <c r="L8" s="44">
        <f>(K8+K9)/B8</f>
        <v>66.8</v>
      </c>
      <c r="M8" s="29" t="s">
        <v>71</v>
      </c>
      <c r="N8" s="38">
        <f>L8+30.36*2</f>
        <v>127.52</v>
      </c>
    </row>
    <row r="9" ht="44" customHeight="1" spans="1:14">
      <c r="A9" s="28"/>
      <c r="B9" s="28"/>
      <c r="C9" s="28"/>
      <c r="D9" s="28" t="s">
        <v>62</v>
      </c>
      <c r="E9" s="28" t="s">
        <v>72</v>
      </c>
      <c r="F9" s="28"/>
      <c r="G9" s="28"/>
      <c r="H9" s="28" t="s">
        <v>73</v>
      </c>
      <c r="I9" s="22" t="s">
        <v>74</v>
      </c>
      <c r="J9" s="45" t="s">
        <v>75</v>
      </c>
      <c r="K9" s="44">
        <f>B8*116*0.8*0.35</f>
        <v>160483.68</v>
      </c>
      <c r="L9" s="44"/>
      <c r="M9" s="29"/>
      <c r="N9" s="40"/>
    </row>
    <row r="10" ht="44" customHeight="1" spans="1:14">
      <c r="A10" s="30" t="s">
        <v>76</v>
      </c>
      <c r="B10" s="28" t="s">
        <v>64</v>
      </c>
      <c r="C10" s="28" t="s">
        <v>77</v>
      </c>
      <c r="D10" s="28" t="s">
        <v>55</v>
      </c>
      <c r="E10" s="28" t="s">
        <v>64</v>
      </c>
      <c r="F10" s="28" t="s">
        <v>57</v>
      </c>
      <c r="G10" s="30" t="s">
        <v>58</v>
      </c>
      <c r="H10" s="31" t="s">
        <v>59</v>
      </c>
      <c r="I10" s="22" t="s">
        <v>78</v>
      </c>
      <c r="J10" s="29">
        <v>86</v>
      </c>
      <c r="K10" s="46" t="s">
        <v>64</v>
      </c>
      <c r="L10" s="46">
        <v>68.8</v>
      </c>
      <c r="M10" s="29" t="s">
        <v>79</v>
      </c>
      <c r="N10" s="47">
        <f>L10+26.8*2+30.36*2</f>
        <v>183.12</v>
      </c>
    </row>
    <row r="11" ht="44" customHeight="1" spans="1:14">
      <c r="A11" s="30"/>
      <c r="B11" s="28"/>
      <c r="C11" s="28"/>
      <c r="D11" s="28" t="s">
        <v>62</v>
      </c>
      <c r="E11" s="28" t="s">
        <v>64</v>
      </c>
      <c r="F11" s="28"/>
      <c r="G11" s="28"/>
      <c r="H11" s="28" t="s">
        <v>73</v>
      </c>
      <c r="I11" s="22" t="s">
        <v>80</v>
      </c>
      <c r="J11" s="45" t="s">
        <v>81</v>
      </c>
      <c r="K11" s="46" t="s">
        <v>64</v>
      </c>
      <c r="L11" s="46">
        <v>145.6</v>
      </c>
      <c r="M11" s="29" t="s">
        <v>79</v>
      </c>
      <c r="N11" s="47">
        <f>L11+26.8*2+30.36*2</f>
        <v>259.92</v>
      </c>
    </row>
    <row r="12" ht="46" customHeight="1" spans="1:10">
      <c r="A12" s="34"/>
      <c r="B12" s="34"/>
      <c r="C12" s="34"/>
      <c r="D12" s="34"/>
      <c r="E12" s="34"/>
      <c r="F12" s="34"/>
      <c r="G12" s="34"/>
      <c r="H12" s="34"/>
      <c r="I12" s="34"/>
      <c r="J12" s="34"/>
    </row>
  </sheetData>
  <mergeCells count="34">
    <mergeCell ref="A1:J1"/>
    <mergeCell ref="A2:N2"/>
    <mergeCell ref="F4:H4"/>
    <mergeCell ref="I4:J4"/>
    <mergeCell ref="K4:L4"/>
    <mergeCell ref="A12:J12"/>
    <mergeCell ref="A4:A5"/>
    <mergeCell ref="A6:A7"/>
    <mergeCell ref="A8:A9"/>
    <mergeCell ref="A10:A11"/>
    <mergeCell ref="B4:B5"/>
    <mergeCell ref="B6:B7"/>
    <mergeCell ref="B8:B9"/>
    <mergeCell ref="B10:B11"/>
    <mergeCell ref="C4:C5"/>
    <mergeCell ref="C6:C7"/>
    <mergeCell ref="C8:C9"/>
    <mergeCell ref="C10:C11"/>
    <mergeCell ref="D4:D5"/>
    <mergeCell ref="E4:E5"/>
    <mergeCell ref="F6:F7"/>
    <mergeCell ref="F8:F9"/>
    <mergeCell ref="F10:F11"/>
    <mergeCell ref="G6:G7"/>
    <mergeCell ref="G8:G9"/>
    <mergeCell ref="G10:G11"/>
    <mergeCell ref="L6:L7"/>
    <mergeCell ref="L8:L9"/>
    <mergeCell ref="M4:M5"/>
    <mergeCell ref="M6:M7"/>
    <mergeCell ref="M8:M9"/>
    <mergeCell ref="N4:N5"/>
    <mergeCell ref="N6:N7"/>
    <mergeCell ref="N8:N9"/>
  </mergeCells>
  <pageMargins left="0.275" right="0.156944444444444" top="0.393055555555556" bottom="1" header="0.275" footer="0.5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opLeftCell="A3" workbookViewId="0">
      <selection activeCell="H11" sqref="H11"/>
    </sheetView>
  </sheetViews>
  <sheetFormatPr defaultColWidth="9" defaultRowHeight="13.5"/>
  <cols>
    <col min="1" max="1" width="7.375" style="15" customWidth="1"/>
    <col min="2" max="2" width="5.875" style="15" customWidth="1"/>
    <col min="3" max="4" width="7.125" style="15" customWidth="1"/>
    <col min="5" max="5" width="8.5" style="15" customWidth="1"/>
    <col min="6" max="6" width="13.5" style="15" customWidth="1"/>
    <col min="7" max="7" width="14.75" style="15" customWidth="1"/>
    <col min="8" max="8" width="77" style="15" customWidth="1"/>
    <col min="9" max="9" width="10.75" customWidth="1"/>
  </cols>
  <sheetData>
    <row r="1" ht="35" customHeight="1" spans="1:8">
      <c r="A1" s="25" t="s">
        <v>82</v>
      </c>
      <c r="B1" s="25"/>
      <c r="C1" s="26"/>
      <c r="D1" s="26"/>
      <c r="E1" s="26"/>
      <c r="F1" s="26"/>
      <c r="G1" s="26"/>
      <c r="H1" s="26"/>
    </row>
    <row r="2" s="15" customFormat="1" ht="34" customHeight="1" spans="1:9">
      <c r="A2" s="16" t="s">
        <v>83</v>
      </c>
      <c r="B2" s="16"/>
      <c r="C2" s="16"/>
      <c r="D2" s="16"/>
      <c r="E2" s="16"/>
      <c r="F2" s="16"/>
      <c r="G2" s="16"/>
      <c r="H2" s="16"/>
      <c r="I2" s="16"/>
    </row>
    <row r="3" s="15" customFormat="1" ht="21" customHeight="1" spans="1:4">
      <c r="A3" s="27"/>
      <c r="B3" s="27"/>
      <c r="C3" s="27"/>
      <c r="D3" s="27"/>
    </row>
    <row r="4" ht="44" customHeight="1" spans="1:10">
      <c r="A4" s="28" t="s">
        <v>36</v>
      </c>
      <c r="B4" s="28" t="s">
        <v>84</v>
      </c>
      <c r="C4" s="28" t="s">
        <v>39</v>
      </c>
      <c r="D4" s="28" t="s">
        <v>40</v>
      </c>
      <c r="E4" s="28" t="s">
        <v>41</v>
      </c>
      <c r="F4" s="28"/>
      <c r="G4" s="28"/>
      <c r="H4" s="29" t="s">
        <v>85</v>
      </c>
      <c r="I4" s="35" t="s">
        <v>86</v>
      </c>
      <c r="J4" s="36" t="s">
        <v>87</v>
      </c>
    </row>
    <row r="5" ht="40" customHeight="1" spans="1:10">
      <c r="A5" s="28"/>
      <c r="B5" s="28"/>
      <c r="C5" s="28"/>
      <c r="D5" s="28"/>
      <c r="E5" s="28" t="s">
        <v>46</v>
      </c>
      <c r="F5" s="28" t="s">
        <v>47</v>
      </c>
      <c r="G5" s="29" t="s">
        <v>48</v>
      </c>
      <c r="H5" s="17" t="s">
        <v>49</v>
      </c>
      <c r="I5" s="35"/>
      <c r="J5" s="37"/>
    </row>
    <row r="6" ht="55" customHeight="1" spans="1:10">
      <c r="A6" s="19" t="s">
        <v>88</v>
      </c>
      <c r="B6" s="28">
        <v>800</v>
      </c>
      <c r="C6" s="28" t="s">
        <v>55</v>
      </c>
      <c r="D6" s="28" t="s">
        <v>56</v>
      </c>
      <c r="E6" s="28" t="s">
        <v>57</v>
      </c>
      <c r="F6" s="30" t="s">
        <v>58</v>
      </c>
      <c r="G6" s="31" t="s">
        <v>59</v>
      </c>
      <c r="H6" s="22" t="s">
        <v>89</v>
      </c>
      <c r="I6" s="38" t="s">
        <v>90</v>
      </c>
      <c r="J6" s="39" t="s">
        <v>91</v>
      </c>
    </row>
    <row r="7" ht="49" customHeight="1" spans="1:10">
      <c r="A7" s="23"/>
      <c r="B7" s="28"/>
      <c r="C7" s="28" t="s">
        <v>62</v>
      </c>
      <c r="D7" s="28" t="s">
        <v>63</v>
      </c>
      <c r="E7" s="28"/>
      <c r="F7" s="28"/>
      <c r="G7" s="28" t="s">
        <v>64</v>
      </c>
      <c r="H7" s="22" t="s">
        <v>92</v>
      </c>
      <c r="I7" s="40"/>
      <c r="J7" s="41"/>
    </row>
    <row r="8" ht="65" customHeight="1" spans="1:10">
      <c r="A8" s="24" t="s">
        <v>93</v>
      </c>
      <c r="B8" s="28">
        <v>1000</v>
      </c>
      <c r="C8" s="28" t="s">
        <v>55</v>
      </c>
      <c r="D8" s="28" t="s">
        <v>69</v>
      </c>
      <c r="E8" s="28" t="s">
        <v>57</v>
      </c>
      <c r="F8" s="30" t="s">
        <v>58</v>
      </c>
      <c r="G8" s="31" t="s">
        <v>59</v>
      </c>
      <c r="H8" s="22" t="s">
        <v>94</v>
      </c>
      <c r="I8" s="38" t="s">
        <v>95</v>
      </c>
      <c r="J8" s="41"/>
    </row>
    <row r="9" ht="74" customHeight="1" spans="1:10">
      <c r="A9" s="23"/>
      <c r="B9" s="28"/>
      <c r="C9" s="28" t="s">
        <v>62</v>
      </c>
      <c r="D9" s="28" t="s">
        <v>72</v>
      </c>
      <c r="E9" s="28"/>
      <c r="F9" s="28"/>
      <c r="G9" s="28" t="s">
        <v>73</v>
      </c>
      <c r="H9" s="22" t="s">
        <v>96</v>
      </c>
      <c r="I9" s="40"/>
      <c r="J9" s="41"/>
    </row>
    <row r="10" ht="57" customHeight="1" spans="1:10">
      <c r="A10" s="32" t="s">
        <v>97</v>
      </c>
      <c r="B10" s="28">
        <v>1500</v>
      </c>
      <c r="C10" s="28" t="s">
        <v>55</v>
      </c>
      <c r="D10" s="28" t="s">
        <v>64</v>
      </c>
      <c r="E10" s="28" t="s">
        <v>57</v>
      </c>
      <c r="F10" s="30" t="s">
        <v>58</v>
      </c>
      <c r="G10" s="31" t="s">
        <v>59</v>
      </c>
      <c r="H10" s="22" t="s">
        <v>98</v>
      </c>
      <c r="I10" s="42" t="s">
        <v>99</v>
      </c>
      <c r="J10" s="41"/>
    </row>
    <row r="11" ht="84" customHeight="1" spans="1:10">
      <c r="A11" s="33"/>
      <c r="B11" s="28"/>
      <c r="C11" s="28" t="s">
        <v>62</v>
      </c>
      <c r="D11" s="28" t="s">
        <v>64</v>
      </c>
      <c r="E11" s="28"/>
      <c r="F11" s="28"/>
      <c r="G11" s="28" t="s">
        <v>73</v>
      </c>
      <c r="H11" s="22" t="s">
        <v>100</v>
      </c>
      <c r="I11" s="40"/>
      <c r="J11" s="43"/>
    </row>
    <row r="12" ht="46" customHeight="1" spans="1:8">
      <c r="A12" s="34"/>
      <c r="B12" s="34"/>
      <c r="C12" s="34"/>
      <c r="D12" s="34"/>
      <c r="E12" s="34"/>
      <c r="F12" s="34"/>
      <c r="G12" s="34"/>
      <c r="H12" s="34"/>
    </row>
  </sheetData>
  <mergeCells count="26">
    <mergeCell ref="A1:H1"/>
    <mergeCell ref="A2:I2"/>
    <mergeCell ref="E4:G4"/>
    <mergeCell ref="A12:H12"/>
    <mergeCell ref="A4:A5"/>
    <mergeCell ref="A6:A7"/>
    <mergeCell ref="A8:A9"/>
    <mergeCell ref="A10:A11"/>
    <mergeCell ref="B4:B5"/>
    <mergeCell ref="B6:B7"/>
    <mergeCell ref="B8:B9"/>
    <mergeCell ref="B10:B11"/>
    <mergeCell ref="C4:C5"/>
    <mergeCell ref="D4:D5"/>
    <mergeCell ref="E6:E7"/>
    <mergeCell ref="E8:E9"/>
    <mergeCell ref="E10:E11"/>
    <mergeCell ref="F6:F7"/>
    <mergeCell ref="F8:F9"/>
    <mergeCell ref="F10:F11"/>
    <mergeCell ref="I4:I5"/>
    <mergeCell ref="I6:I7"/>
    <mergeCell ref="I8:I9"/>
    <mergeCell ref="I10:I11"/>
    <mergeCell ref="J4:J5"/>
    <mergeCell ref="J6:J11"/>
  </mergeCells>
  <pageMargins left="0.314583333333333" right="0.156944444444444" top="0.393055555555556" bottom="1" header="0.275" footer="0.5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opLeftCell="A9" workbookViewId="0">
      <selection activeCell="K10" sqref="K10"/>
    </sheetView>
  </sheetViews>
  <sheetFormatPr defaultColWidth="9" defaultRowHeight="13.5" outlineLevelCol="6"/>
  <cols>
    <col min="1" max="1" width="8.125" style="15" customWidth="1"/>
    <col min="2" max="2" width="9.75" style="15" customWidth="1"/>
    <col min="3" max="3" width="8.5" style="15" customWidth="1"/>
    <col min="4" max="4" width="7.125" style="15" customWidth="1"/>
    <col min="5" max="5" width="13.625" style="15" customWidth="1"/>
    <col min="6" max="6" width="14.75" style="15" customWidth="1"/>
    <col min="7" max="7" width="65.625" style="15" customWidth="1"/>
    <col min="8" max="8" width="9" style="15"/>
  </cols>
  <sheetData>
    <row r="1" s="15" customFormat="1" ht="47" customHeight="1" spans="1:7">
      <c r="A1" s="16" t="s">
        <v>101</v>
      </c>
      <c r="B1" s="16"/>
      <c r="C1" s="16"/>
      <c r="D1" s="16"/>
      <c r="E1" s="16"/>
      <c r="F1" s="16"/>
      <c r="G1" s="16"/>
    </row>
    <row r="2" ht="23" customHeight="1" spans="1:7">
      <c r="A2" s="17" t="s">
        <v>36</v>
      </c>
      <c r="B2" s="17" t="s">
        <v>39</v>
      </c>
      <c r="C2" s="17" t="s">
        <v>102</v>
      </c>
      <c r="D2" s="18" t="s">
        <v>103</v>
      </c>
      <c r="E2" s="18"/>
      <c r="F2" s="18"/>
      <c r="G2" s="18"/>
    </row>
    <row r="3" ht="20" customHeight="1" spans="1:7">
      <c r="A3" s="17"/>
      <c r="B3" s="17"/>
      <c r="C3" s="17"/>
      <c r="D3" s="17" t="s">
        <v>38</v>
      </c>
      <c r="E3" s="17" t="s">
        <v>104</v>
      </c>
      <c r="F3" s="18" t="s">
        <v>48</v>
      </c>
      <c r="G3" s="18"/>
    </row>
    <row r="4" ht="25" customHeight="1" spans="1:7">
      <c r="A4" s="17"/>
      <c r="B4" s="17"/>
      <c r="C4" s="17"/>
      <c r="D4" s="17"/>
      <c r="E4" s="18"/>
      <c r="F4" s="17" t="s">
        <v>105</v>
      </c>
      <c r="G4" s="18" t="s">
        <v>106</v>
      </c>
    </row>
    <row r="5" ht="27" customHeight="1" spans="1:7">
      <c r="A5" s="17"/>
      <c r="B5" s="17"/>
      <c r="C5" s="17"/>
      <c r="D5" s="17"/>
      <c r="E5" s="18"/>
      <c r="F5" s="17"/>
      <c r="G5" s="17" t="s">
        <v>107</v>
      </c>
    </row>
    <row r="6" ht="54" customHeight="1" spans="1:7">
      <c r="A6" s="19" t="s">
        <v>88</v>
      </c>
      <c r="B6" s="17" t="s">
        <v>55</v>
      </c>
      <c r="C6" s="19" t="s">
        <v>108</v>
      </c>
      <c r="D6" s="18">
        <v>800</v>
      </c>
      <c r="E6" s="20" t="s">
        <v>109</v>
      </c>
      <c r="F6" s="21" t="s">
        <v>110</v>
      </c>
      <c r="G6" s="22" t="s">
        <v>89</v>
      </c>
    </row>
    <row r="7" ht="57" customHeight="1" spans="1:7">
      <c r="A7" s="23"/>
      <c r="B7" s="17" t="s">
        <v>62</v>
      </c>
      <c r="C7" s="23"/>
      <c r="D7" s="18"/>
      <c r="E7" s="17"/>
      <c r="F7" s="17"/>
      <c r="G7" s="22" t="s">
        <v>92</v>
      </c>
    </row>
    <row r="8" ht="85" customHeight="1" spans="1:7">
      <c r="A8" s="24" t="s">
        <v>93</v>
      </c>
      <c r="B8" s="17" t="s">
        <v>55</v>
      </c>
      <c r="C8" s="24" t="s">
        <v>108</v>
      </c>
      <c r="D8" s="18">
        <v>1000</v>
      </c>
      <c r="E8" s="20" t="s">
        <v>109</v>
      </c>
      <c r="F8" s="21" t="s">
        <v>110</v>
      </c>
      <c r="G8" s="22" t="s">
        <v>94</v>
      </c>
    </row>
    <row r="9" ht="87" customHeight="1" spans="1:7">
      <c r="A9" s="23"/>
      <c r="B9" s="17" t="s">
        <v>62</v>
      </c>
      <c r="C9" s="23"/>
      <c r="D9" s="18"/>
      <c r="E9" s="17"/>
      <c r="F9" s="17" t="s">
        <v>73</v>
      </c>
      <c r="G9" s="22" t="s">
        <v>96</v>
      </c>
    </row>
    <row r="10" ht="81" customHeight="1" spans="1:7">
      <c r="A10" s="24" t="s">
        <v>97</v>
      </c>
      <c r="B10" s="17" t="s">
        <v>55</v>
      </c>
      <c r="C10" s="24" t="s">
        <v>108</v>
      </c>
      <c r="D10" s="18">
        <v>1500</v>
      </c>
      <c r="E10" s="20" t="s">
        <v>109</v>
      </c>
      <c r="F10" s="21" t="s">
        <v>110</v>
      </c>
      <c r="G10" s="22" t="s">
        <v>98</v>
      </c>
    </row>
    <row r="11" ht="100" customHeight="1" spans="1:7">
      <c r="A11" s="23"/>
      <c r="B11" s="17" t="s">
        <v>62</v>
      </c>
      <c r="C11" s="23"/>
      <c r="D11" s="18"/>
      <c r="E11" s="17"/>
      <c r="F11" s="17" t="s">
        <v>73</v>
      </c>
      <c r="G11" s="22" t="s">
        <v>100</v>
      </c>
    </row>
  </sheetData>
  <mergeCells count="21">
    <mergeCell ref="A1:G1"/>
    <mergeCell ref="D2:G2"/>
    <mergeCell ref="F3:G3"/>
    <mergeCell ref="A2:A5"/>
    <mergeCell ref="A6:A7"/>
    <mergeCell ref="A8:A9"/>
    <mergeCell ref="A10:A11"/>
    <mergeCell ref="B2:B5"/>
    <mergeCell ref="C2:C5"/>
    <mergeCell ref="C6:C7"/>
    <mergeCell ref="C8:C9"/>
    <mergeCell ref="C10:C11"/>
    <mergeCell ref="D3:D5"/>
    <mergeCell ref="D6:D7"/>
    <mergeCell ref="D8:D9"/>
    <mergeCell ref="D10:D11"/>
    <mergeCell ref="E3:E5"/>
    <mergeCell ref="E6:E7"/>
    <mergeCell ref="E8:E9"/>
    <mergeCell ref="E10:E11"/>
    <mergeCell ref="F4:F5"/>
  </mergeCells>
  <pageMargins left="0.75" right="0.75" top="0.472222222222222" bottom="0.354166666666667" header="0.314583333333333" footer="0.156944444444444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workbookViewId="0">
      <selection activeCell="F33" sqref="F33"/>
    </sheetView>
  </sheetViews>
  <sheetFormatPr defaultColWidth="10" defaultRowHeight="13.5"/>
  <cols>
    <col min="1" max="1" width="5.7" style="1" customWidth="1"/>
    <col min="2" max="2" width="18.3166666666667" style="1" customWidth="1"/>
    <col min="3" max="3" width="12.3416666666667" style="1" customWidth="1"/>
    <col min="4" max="4" width="7.325" style="1" customWidth="1"/>
    <col min="5" max="8" width="8.2" style="1" customWidth="1"/>
    <col min="9" max="9" width="8.81666666666667" style="1" customWidth="1"/>
    <col min="10" max="11" width="9.75833333333333" style="1" customWidth="1"/>
    <col min="12" max="12" width="8.2" style="1" customWidth="1"/>
    <col min="13" max="13" width="9.75833333333333" style="1" customWidth="1"/>
    <col min="14" max="14" width="7.725" style="1" customWidth="1"/>
    <col min="15" max="15" width="7.6" style="1" customWidth="1"/>
    <col min="16" max="16" width="8.41666666666667" style="1" customWidth="1"/>
    <col min="17" max="17" width="12.5" style="1" customWidth="1"/>
    <col min="18" max="16384" width="10" style="1"/>
  </cols>
  <sheetData>
    <row r="1" s="1" customFormat="1" ht="38.4" customHeight="1" spans="1:16">
      <c r="A1" s="2"/>
      <c r="B1" s="3" t="s">
        <v>111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2.6" customHeight="1" spans="2:16">
      <c r="B2" s="4" t="s">
        <v>112</v>
      </c>
      <c r="C2" s="2" t="s">
        <v>113</v>
      </c>
      <c r="D2" s="5" t="s">
        <v>114</v>
      </c>
      <c r="E2" s="2" t="s">
        <v>115</v>
      </c>
      <c r="F2" s="2"/>
      <c r="G2" s="2"/>
      <c r="H2" s="2"/>
      <c r="J2" s="12"/>
      <c r="K2" s="12"/>
      <c r="O2" s="13" t="s">
        <v>116</v>
      </c>
      <c r="P2" s="13"/>
    </row>
    <row r="3" s="1" customFormat="1" ht="24.1" customHeight="1" spans="1:17">
      <c r="A3" s="6" t="s">
        <v>117</v>
      </c>
      <c r="B3" s="6" t="s">
        <v>118</v>
      </c>
      <c r="C3" s="6" t="s">
        <v>119</v>
      </c>
      <c r="D3" s="6" t="s">
        <v>120</v>
      </c>
      <c r="E3" s="7" t="s">
        <v>121</v>
      </c>
      <c r="F3" s="6" t="s">
        <v>122</v>
      </c>
      <c r="G3" s="6" t="s">
        <v>123</v>
      </c>
      <c r="H3" s="6" t="s">
        <v>124</v>
      </c>
      <c r="I3" s="6" t="s">
        <v>125</v>
      </c>
      <c r="J3" s="14" t="s">
        <v>126</v>
      </c>
      <c r="K3" s="14" t="s">
        <v>127</v>
      </c>
      <c r="L3" s="6" t="s">
        <v>128</v>
      </c>
      <c r="M3" s="6" t="s">
        <v>129</v>
      </c>
      <c r="N3" s="6" t="s">
        <v>130</v>
      </c>
      <c r="O3" s="6" t="s">
        <v>131</v>
      </c>
      <c r="P3" s="6" t="s">
        <v>132</v>
      </c>
      <c r="Q3" s="6" t="s">
        <v>133</v>
      </c>
    </row>
    <row r="4" s="1" customFormat="1" ht="19.9" customHeight="1" spans="1:17">
      <c r="A4" s="8">
        <v>1</v>
      </c>
      <c r="B4" s="9" t="s">
        <v>134</v>
      </c>
      <c r="C4" s="9" t="s">
        <v>135</v>
      </c>
      <c r="D4" s="8">
        <v>7828</v>
      </c>
      <c r="E4" s="10">
        <v>17529</v>
      </c>
      <c r="F4" s="11">
        <v>101.277318</v>
      </c>
      <c r="G4" s="11">
        <v>129.378280531426</v>
      </c>
      <c r="H4" s="11">
        <v>57.777008386103</v>
      </c>
      <c r="I4" s="11">
        <v>36.454935</v>
      </c>
      <c r="J4" s="11">
        <v>46.569922074604</v>
      </c>
      <c r="K4" s="11">
        <v>20.7969279479719</v>
      </c>
      <c r="L4" s="11">
        <v>33.972464</v>
      </c>
      <c r="M4" s="11">
        <v>0</v>
      </c>
      <c r="N4" s="11">
        <v>0</v>
      </c>
      <c r="O4" s="11">
        <v>33.972464</v>
      </c>
      <c r="P4" s="11">
        <v>2.482471</v>
      </c>
      <c r="Q4" s="1">
        <f>J4/0.6</f>
        <v>77.6165367910067</v>
      </c>
    </row>
    <row r="5" s="1" customFormat="1" ht="19.9" customHeight="1" spans="1:17">
      <c r="A5" s="8">
        <v>2</v>
      </c>
      <c r="B5" s="9" t="s">
        <v>134</v>
      </c>
      <c r="C5" s="9" t="s">
        <v>136</v>
      </c>
      <c r="D5" s="8">
        <v>4197</v>
      </c>
      <c r="E5" s="10">
        <v>11089</v>
      </c>
      <c r="F5" s="11">
        <v>85.441974</v>
      </c>
      <c r="G5" s="11">
        <v>203.578684774839</v>
      </c>
      <c r="H5" s="11">
        <v>77.051108305528</v>
      </c>
      <c r="I5" s="11">
        <v>34.215834</v>
      </c>
      <c r="J5" s="11">
        <v>81.5245032165833</v>
      </c>
      <c r="K5" s="11">
        <v>30.8556533501668</v>
      </c>
      <c r="L5" s="11">
        <v>32.911825</v>
      </c>
      <c r="M5" s="11">
        <v>0</v>
      </c>
      <c r="N5" s="11">
        <v>0</v>
      </c>
      <c r="O5" s="11">
        <v>32.911825</v>
      </c>
      <c r="P5" s="11">
        <v>1.304009</v>
      </c>
      <c r="Q5" s="1">
        <f>J5/0.6</f>
        <v>135.874172027639</v>
      </c>
    </row>
    <row r="6" s="1" customFormat="1" ht="19.9" customHeight="1" spans="1:17">
      <c r="A6" s="8">
        <v>3</v>
      </c>
      <c r="B6" s="9" t="s">
        <v>134</v>
      </c>
      <c r="C6" s="9" t="s">
        <v>137</v>
      </c>
      <c r="D6" s="8">
        <v>16463</v>
      </c>
      <c r="E6" s="10">
        <v>90403</v>
      </c>
      <c r="F6" s="11">
        <v>1370.80762</v>
      </c>
      <c r="G6" s="11">
        <v>832.659673206585</v>
      </c>
      <c r="H6" s="11">
        <v>151.63297899406</v>
      </c>
      <c r="I6" s="11">
        <v>953.975995</v>
      </c>
      <c r="J6" s="11">
        <v>579.466679827492</v>
      </c>
      <c r="K6" s="11">
        <v>105.524816101236</v>
      </c>
      <c r="L6" s="11">
        <v>868.894249</v>
      </c>
      <c r="M6" s="11">
        <v>79.700787</v>
      </c>
      <c r="N6" s="11">
        <v>0</v>
      </c>
      <c r="O6" s="11">
        <v>948.595036</v>
      </c>
      <c r="P6" s="11">
        <v>5.380959</v>
      </c>
      <c r="Q6" s="1">
        <f>J6/0.75</f>
        <v>772.622239769989</v>
      </c>
    </row>
    <row r="7" s="1" customFormat="1" ht="19.9" customHeight="1" spans="1:17">
      <c r="A7" s="8">
        <v>4</v>
      </c>
      <c r="B7" s="9" t="s">
        <v>134</v>
      </c>
      <c r="C7" s="9" t="s">
        <v>138</v>
      </c>
      <c r="D7" s="8">
        <v>14900</v>
      </c>
      <c r="E7" s="10">
        <v>91803</v>
      </c>
      <c r="F7" s="11">
        <v>1522.517471</v>
      </c>
      <c r="G7" s="11">
        <v>1021.82380604027</v>
      </c>
      <c r="H7" s="11">
        <v>165.846156552618</v>
      </c>
      <c r="I7" s="11">
        <v>1002.875531</v>
      </c>
      <c r="J7" s="11">
        <v>673.070826174497</v>
      </c>
      <c r="K7" s="11">
        <v>109.242130540396</v>
      </c>
      <c r="L7" s="11">
        <v>934.272333</v>
      </c>
      <c r="M7" s="11">
        <v>63.027858</v>
      </c>
      <c r="N7" s="11">
        <v>0</v>
      </c>
      <c r="O7" s="11">
        <v>997.300191</v>
      </c>
      <c r="P7" s="11">
        <v>5.57534</v>
      </c>
      <c r="Q7" s="1">
        <f>J7/0.75</f>
        <v>897.427768232663</v>
      </c>
    </row>
    <row r="8" s="1" customFormat="1" ht="19.9" customHeight="1" spans="1:17">
      <c r="A8" s="8">
        <v>5</v>
      </c>
      <c r="B8" s="9" t="s">
        <v>139</v>
      </c>
      <c r="C8" s="9" t="s">
        <v>137</v>
      </c>
      <c r="D8" s="8">
        <v>4627</v>
      </c>
      <c r="E8" s="10">
        <v>25729</v>
      </c>
      <c r="F8" s="11">
        <v>482.095423</v>
      </c>
      <c r="G8" s="11">
        <v>1041.9179230603</v>
      </c>
      <c r="H8" s="11">
        <v>187.374333631311</v>
      </c>
      <c r="I8" s="11">
        <v>433.918208</v>
      </c>
      <c r="J8" s="11">
        <v>937.795997406527</v>
      </c>
      <c r="K8" s="11">
        <v>168.64946480625</v>
      </c>
      <c r="L8" s="11">
        <v>329.518033</v>
      </c>
      <c r="M8" s="11">
        <v>1.409157</v>
      </c>
      <c r="N8" s="11">
        <v>0</v>
      </c>
      <c r="O8" s="11">
        <v>330.92719</v>
      </c>
      <c r="P8" s="11">
        <v>102.991018</v>
      </c>
      <c r="Q8" s="1">
        <f>J8/0.86</f>
        <v>1090.46046210061</v>
      </c>
    </row>
    <row r="9" s="1" customFormat="1" ht="19.9" customHeight="1" spans="1:17">
      <c r="A9" s="8">
        <v>6</v>
      </c>
      <c r="B9" s="9" t="s">
        <v>139</v>
      </c>
      <c r="C9" s="9" t="s">
        <v>138</v>
      </c>
      <c r="D9" s="8">
        <v>5101</v>
      </c>
      <c r="E9" s="10">
        <v>32672</v>
      </c>
      <c r="F9" s="11">
        <v>693.38781</v>
      </c>
      <c r="G9" s="11">
        <v>1359.3174083513</v>
      </c>
      <c r="H9" s="11">
        <v>212.226925195886</v>
      </c>
      <c r="I9" s="11">
        <v>615.759485</v>
      </c>
      <c r="J9" s="11">
        <v>1207.13484610861</v>
      </c>
      <c r="K9" s="11">
        <v>188.467031403036</v>
      </c>
      <c r="L9" s="11">
        <v>447.818198</v>
      </c>
      <c r="M9" s="11">
        <v>1.869831</v>
      </c>
      <c r="N9" s="11">
        <v>0</v>
      </c>
      <c r="O9" s="11">
        <v>449.688029</v>
      </c>
      <c r="P9" s="11">
        <v>166.071456</v>
      </c>
      <c r="Q9" s="1">
        <f>J9/0.86</f>
        <v>1403.64516989373</v>
      </c>
    </row>
    <row r="10" s="1" customFormat="1" ht="19" customHeight="1" spans="1:16">
      <c r="A10" s="8" t="s">
        <v>140</v>
      </c>
      <c r="B10" s="8"/>
      <c r="C10" s="8"/>
      <c r="D10" s="8">
        <v>53116</v>
      </c>
      <c r="E10" s="10">
        <v>269225</v>
      </c>
      <c r="F10" s="11">
        <v>4255.527616</v>
      </c>
      <c r="G10" s="11">
        <v>801.176221100986</v>
      </c>
      <c r="H10" s="11">
        <v>158.065841433745</v>
      </c>
      <c r="I10" s="11">
        <v>3077.199988</v>
      </c>
      <c r="J10" s="11">
        <v>579.335791098727</v>
      </c>
      <c r="K10" s="11">
        <v>114.29844880676</v>
      </c>
      <c r="L10" s="11">
        <v>2647.387102</v>
      </c>
      <c r="M10" s="11">
        <v>146.007633</v>
      </c>
      <c r="N10" s="11">
        <v>0</v>
      </c>
      <c r="O10" s="11">
        <v>2793.394735</v>
      </c>
      <c r="P10" s="11">
        <v>283.805253</v>
      </c>
    </row>
    <row r="14" s="1" customFormat="1" ht="19.5" spans="1:16">
      <c r="A14" s="2"/>
      <c r="B14" s="3" t="s">
        <v>111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="1" customFormat="1" spans="2:16">
      <c r="B15" s="4" t="s">
        <v>112</v>
      </c>
      <c r="C15" s="2" t="s">
        <v>141</v>
      </c>
      <c r="D15" s="5" t="s">
        <v>114</v>
      </c>
      <c r="E15" s="2" t="s">
        <v>142</v>
      </c>
      <c r="F15" s="2"/>
      <c r="G15" s="2"/>
      <c r="H15" s="2"/>
      <c r="J15" s="12"/>
      <c r="K15" s="12"/>
      <c r="O15" s="13" t="s">
        <v>116</v>
      </c>
      <c r="P15" s="13"/>
    </row>
    <row r="16" s="1" customFormat="1" ht="33.75" spans="1:17">
      <c r="A16" s="6" t="s">
        <v>117</v>
      </c>
      <c r="B16" s="6" t="s">
        <v>118</v>
      </c>
      <c r="C16" s="6" t="s">
        <v>119</v>
      </c>
      <c r="D16" s="6" t="s">
        <v>120</v>
      </c>
      <c r="E16" s="7" t="s">
        <v>121</v>
      </c>
      <c r="F16" s="6" t="s">
        <v>122</v>
      </c>
      <c r="G16" s="6" t="s">
        <v>123</v>
      </c>
      <c r="H16" s="6" t="s">
        <v>124</v>
      </c>
      <c r="I16" s="6" t="s">
        <v>125</v>
      </c>
      <c r="J16" s="14" t="s">
        <v>126</v>
      </c>
      <c r="K16" s="14" t="s">
        <v>127</v>
      </c>
      <c r="L16" s="6" t="s">
        <v>128</v>
      </c>
      <c r="M16" s="6" t="s">
        <v>129</v>
      </c>
      <c r="N16" s="6" t="s">
        <v>130</v>
      </c>
      <c r="O16" s="6" t="s">
        <v>131</v>
      </c>
      <c r="P16" s="6" t="s">
        <v>132</v>
      </c>
      <c r="Q16" s="6" t="s">
        <v>133</v>
      </c>
    </row>
    <row r="17" s="1" customFormat="1" spans="1:17">
      <c r="A17" s="8">
        <v>1</v>
      </c>
      <c r="B17" s="9" t="s">
        <v>134</v>
      </c>
      <c r="C17" s="9" t="s">
        <v>135</v>
      </c>
      <c r="D17" s="8">
        <v>17124</v>
      </c>
      <c r="E17" s="10">
        <v>39341</v>
      </c>
      <c r="F17" s="11">
        <v>184.214704</v>
      </c>
      <c r="G17" s="11">
        <v>107.576911936463</v>
      </c>
      <c r="H17" s="11">
        <v>46.8251198495209</v>
      </c>
      <c r="I17" s="11">
        <v>75.712863</v>
      </c>
      <c r="J17" s="11">
        <v>44.2144726699369</v>
      </c>
      <c r="K17" s="11">
        <v>19.2452817671132</v>
      </c>
      <c r="L17" s="11">
        <v>73.276851</v>
      </c>
      <c r="M17" s="11">
        <v>0</v>
      </c>
      <c r="N17" s="11">
        <v>0</v>
      </c>
      <c r="O17" s="11">
        <v>73.276851</v>
      </c>
      <c r="P17" s="11">
        <v>2.436012</v>
      </c>
      <c r="Q17" s="1">
        <f t="shared" ref="Q17:Q22" si="0">J17/0.6</f>
        <v>73.6907877832282</v>
      </c>
    </row>
    <row r="18" s="1" customFormat="1" spans="1:17">
      <c r="A18" s="8">
        <v>2</v>
      </c>
      <c r="B18" s="9" t="s">
        <v>134</v>
      </c>
      <c r="C18" s="9" t="s">
        <v>136</v>
      </c>
      <c r="D18" s="8">
        <v>9076</v>
      </c>
      <c r="E18" s="10">
        <v>24527</v>
      </c>
      <c r="F18" s="11">
        <v>174.192243</v>
      </c>
      <c r="G18" s="11">
        <v>191.92622631115</v>
      </c>
      <c r="H18" s="11">
        <v>71.0206070860684</v>
      </c>
      <c r="I18" s="11">
        <v>77.145726</v>
      </c>
      <c r="J18" s="11">
        <v>84.999698104892</v>
      </c>
      <c r="K18" s="11">
        <v>31.4533885106209</v>
      </c>
      <c r="L18" s="11">
        <v>75.730615</v>
      </c>
      <c r="M18" s="11">
        <v>0</v>
      </c>
      <c r="N18" s="11">
        <v>0</v>
      </c>
      <c r="O18" s="11">
        <v>75.730615</v>
      </c>
      <c r="P18" s="11">
        <v>1.415111</v>
      </c>
      <c r="Q18" s="1">
        <f t="shared" si="0"/>
        <v>141.666163508153</v>
      </c>
    </row>
    <row r="19" s="1" customFormat="1" spans="1:17">
      <c r="A19" s="8">
        <v>3</v>
      </c>
      <c r="B19" s="9" t="s">
        <v>134</v>
      </c>
      <c r="C19" s="9" t="s">
        <v>137</v>
      </c>
      <c r="D19" s="8">
        <v>18004</v>
      </c>
      <c r="E19" s="10">
        <v>95817</v>
      </c>
      <c r="F19" s="11">
        <v>1422.064199</v>
      </c>
      <c r="G19" s="11">
        <v>789.860141635192</v>
      </c>
      <c r="H19" s="11">
        <v>148.414602732292</v>
      </c>
      <c r="I19" s="11">
        <v>987.987978</v>
      </c>
      <c r="J19" s="11">
        <v>548.760263274828</v>
      </c>
      <c r="K19" s="11">
        <v>103.111971570807</v>
      </c>
      <c r="L19" s="11">
        <v>877.509244</v>
      </c>
      <c r="M19" s="11">
        <v>108.717436</v>
      </c>
      <c r="N19" s="11">
        <v>0.00091</v>
      </c>
      <c r="O19" s="11">
        <v>986.22759</v>
      </c>
      <c r="P19" s="11">
        <v>1.760388</v>
      </c>
      <c r="Q19" s="1">
        <f>J19/0.75</f>
        <v>731.680351033104</v>
      </c>
    </row>
    <row r="20" s="1" customFormat="1" spans="1:17">
      <c r="A20" s="8">
        <v>4</v>
      </c>
      <c r="B20" s="9" t="s">
        <v>134</v>
      </c>
      <c r="C20" s="9" t="s">
        <v>138</v>
      </c>
      <c r="D20" s="8">
        <v>16321</v>
      </c>
      <c r="E20" s="10">
        <v>99808</v>
      </c>
      <c r="F20" s="11">
        <v>1642.33442</v>
      </c>
      <c r="G20" s="11">
        <v>1006.27070645181</v>
      </c>
      <c r="H20" s="11">
        <v>164.549376803463</v>
      </c>
      <c r="I20" s="11">
        <v>1085.690877</v>
      </c>
      <c r="J20" s="11">
        <v>665.21100238956</v>
      </c>
      <c r="K20" s="11">
        <v>108.777941347387</v>
      </c>
      <c r="L20" s="11">
        <v>987.947734</v>
      </c>
      <c r="M20" s="11">
        <v>95.664755</v>
      </c>
      <c r="N20" s="11">
        <v>0.088093</v>
      </c>
      <c r="O20" s="11">
        <v>1083.700582</v>
      </c>
      <c r="P20" s="11">
        <v>1.990295</v>
      </c>
      <c r="Q20" s="1">
        <f>J20/0.75</f>
        <v>886.94800318608</v>
      </c>
    </row>
    <row r="21" s="1" customFormat="1" spans="1:17">
      <c r="A21" s="8">
        <v>5</v>
      </c>
      <c r="B21" s="9" t="s">
        <v>139</v>
      </c>
      <c r="C21" s="9" t="s">
        <v>135</v>
      </c>
      <c r="D21" s="8">
        <v>53</v>
      </c>
      <c r="E21" s="10">
        <v>102</v>
      </c>
      <c r="F21" s="11">
        <v>1.094516</v>
      </c>
      <c r="G21" s="11">
        <v>206.512452830189</v>
      </c>
      <c r="H21" s="11">
        <v>107.305490196078</v>
      </c>
      <c r="I21" s="11">
        <v>0.532273</v>
      </c>
      <c r="J21" s="11">
        <v>100.428867924528</v>
      </c>
      <c r="K21" s="11">
        <v>52.1836274509804</v>
      </c>
      <c r="L21" s="11">
        <v>0.310167</v>
      </c>
      <c r="M21" s="11">
        <v>0</v>
      </c>
      <c r="N21" s="11">
        <v>0</v>
      </c>
      <c r="O21" s="11">
        <v>0.310167</v>
      </c>
      <c r="P21" s="11">
        <v>0.222106</v>
      </c>
      <c r="Q21" s="1">
        <f t="shared" si="0"/>
        <v>167.38144654088</v>
      </c>
    </row>
    <row r="22" s="1" customFormat="1" spans="1:17">
      <c r="A22" s="8">
        <v>6</v>
      </c>
      <c r="B22" s="9" t="s">
        <v>139</v>
      </c>
      <c r="C22" s="9" t="s">
        <v>136</v>
      </c>
      <c r="D22" s="8">
        <v>39</v>
      </c>
      <c r="E22" s="10">
        <v>75</v>
      </c>
      <c r="F22" s="11">
        <v>0.831201</v>
      </c>
      <c r="G22" s="11">
        <v>213.128461538462</v>
      </c>
      <c r="H22" s="11">
        <v>110.8268</v>
      </c>
      <c r="I22" s="11">
        <v>0.757068</v>
      </c>
      <c r="J22" s="11">
        <v>194.12</v>
      </c>
      <c r="K22" s="11">
        <v>100.9424</v>
      </c>
      <c r="L22" s="11">
        <v>0.393842</v>
      </c>
      <c r="M22" s="11">
        <v>0</v>
      </c>
      <c r="N22" s="11">
        <v>0</v>
      </c>
      <c r="O22" s="11">
        <v>0.393842</v>
      </c>
      <c r="P22" s="11">
        <v>0.363226</v>
      </c>
      <c r="Q22" s="1">
        <f t="shared" si="0"/>
        <v>323.533333333333</v>
      </c>
    </row>
    <row r="23" s="1" customFormat="1" spans="1:17">
      <c r="A23" s="8">
        <v>7</v>
      </c>
      <c r="B23" s="9" t="s">
        <v>139</v>
      </c>
      <c r="C23" s="9" t="s">
        <v>137</v>
      </c>
      <c r="D23" s="8">
        <v>5048</v>
      </c>
      <c r="E23" s="10">
        <v>26245</v>
      </c>
      <c r="F23" s="11">
        <v>456.491982</v>
      </c>
      <c r="G23" s="11">
        <v>904.302658478605</v>
      </c>
      <c r="H23" s="11">
        <v>173.934837873881</v>
      </c>
      <c r="I23" s="11">
        <v>417.430322</v>
      </c>
      <c r="J23" s="11">
        <v>826.922190966719</v>
      </c>
      <c r="K23" s="11">
        <v>159.051370546771</v>
      </c>
      <c r="L23" s="11">
        <v>332.159169</v>
      </c>
      <c r="M23" s="11">
        <v>0.913165</v>
      </c>
      <c r="N23" s="11">
        <v>0.004646</v>
      </c>
      <c r="O23" s="11">
        <v>333.07698</v>
      </c>
      <c r="P23" s="11">
        <v>84.353342</v>
      </c>
      <c r="Q23" s="1">
        <f>J23/0.86</f>
        <v>961.53743135665</v>
      </c>
    </row>
    <row r="24" s="1" customFormat="1" spans="1:17">
      <c r="A24" s="8">
        <v>8</v>
      </c>
      <c r="B24" s="9" t="s">
        <v>139</v>
      </c>
      <c r="C24" s="9" t="s">
        <v>138</v>
      </c>
      <c r="D24" s="8">
        <v>5382</v>
      </c>
      <c r="E24" s="10">
        <v>32993</v>
      </c>
      <c r="F24" s="11">
        <v>680.805925</v>
      </c>
      <c r="G24" s="11">
        <v>1264.96827387588</v>
      </c>
      <c r="H24" s="11">
        <v>206.348596672021</v>
      </c>
      <c r="I24" s="11">
        <v>619.063227</v>
      </c>
      <c r="J24" s="11">
        <v>1150.24754180602</v>
      </c>
      <c r="K24" s="11">
        <v>187.634718576668</v>
      </c>
      <c r="L24" s="11">
        <v>477.092034</v>
      </c>
      <c r="M24" s="11">
        <v>2.777463</v>
      </c>
      <c r="N24" s="11">
        <v>0</v>
      </c>
      <c r="O24" s="11">
        <v>479.869497</v>
      </c>
      <c r="P24" s="11">
        <v>139.19373</v>
      </c>
      <c r="Q24" s="1">
        <f>J24/0.86</f>
        <v>1337.49714163491</v>
      </c>
    </row>
    <row r="25" s="1" customFormat="1" spans="1:16">
      <c r="A25" s="8" t="s">
        <v>140</v>
      </c>
      <c r="B25" s="8"/>
      <c r="C25" s="8"/>
      <c r="D25" s="8">
        <v>71047</v>
      </c>
      <c r="E25" s="10">
        <v>318908</v>
      </c>
      <c r="F25" s="11">
        <v>4562.02919</v>
      </c>
      <c r="G25" s="11">
        <v>642.114260982167</v>
      </c>
      <c r="H25" s="11">
        <v>143.051575689541</v>
      </c>
      <c r="I25" s="11">
        <v>3264.320334</v>
      </c>
      <c r="J25" s="11">
        <v>459.459278224274</v>
      </c>
      <c r="K25" s="11">
        <v>102.359311588295</v>
      </c>
      <c r="L25" s="11">
        <v>2824.419656</v>
      </c>
      <c r="M25" s="11">
        <v>208.072819</v>
      </c>
      <c r="N25" s="11">
        <v>0.093649</v>
      </c>
      <c r="O25" s="11">
        <v>3032.586124</v>
      </c>
      <c r="P25" s="11">
        <v>231.73421</v>
      </c>
    </row>
  </sheetData>
  <mergeCells count="8">
    <mergeCell ref="B1:P1"/>
    <mergeCell ref="E2:F2"/>
    <mergeCell ref="O2:P2"/>
    <mergeCell ref="A10:C10"/>
    <mergeCell ref="B14:P14"/>
    <mergeCell ref="E15:F15"/>
    <mergeCell ref="O15:P15"/>
    <mergeCell ref="A25:C25"/>
  </mergeCells>
  <pageMargins left="0.156944444444444" right="0.156944444444444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附件1.试点乡镇（街道）及基层医疗机构名单</vt:lpstr>
      <vt:lpstr>医保普通包 </vt:lpstr>
      <vt:lpstr>医保特病包</vt:lpstr>
      <vt:lpstr>1</vt:lpstr>
      <vt:lpstr>2022-2023年两病费用情况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2024-07-18T10:06:00Z</dcterms:created>
  <dcterms:modified xsi:type="dcterms:W3CDTF">2025-10-09T08:01:47Z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9E4AF8F30B2A4856B99240E52D7F4FA8_13</vt:lpwstr>
  </property>
</Properties>
</file>